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7650" windowHeight="8955" activeTab="3"/>
  </bookViews>
  <sheets>
    <sheet name="format-pl a" sheetId="1" r:id="rId1"/>
    <sheet name="Income Statement" sheetId="2" r:id="rId2"/>
    <sheet name="BalanceSheet" sheetId="3" r:id="rId3"/>
    <sheet name="Stat of Equity" sheetId="4" r:id="rId4"/>
    <sheet name="Cashflow" sheetId="5" r:id="rId5"/>
    <sheet name="notes" sheetId="6" r:id="rId6"/>
  </sheets>
  <externalReferences>
    <externalReference r:id="rId9"/>
  </externalReference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'BalanceSheet'!$A$1:$F$68</definedName>
    <definedName name="_xlnm.Print_Area" localSheetId="4">'Cashflow'!$A$1:$H$100</definedName>
    <definedName name="_xlnm.Print_Area" localSheetId="0">'format-pl a'!$A$1:$I$41</definedName>
    <definedName name="_xlnm.Print_Area" localSheetId="5">'notes'!$A$1:$M$339</definedName>
    <definedName name="_xlnm.Print_Area" localSheetId="3">'Stat of Equity'!$A$1:$M$45</definedName>
    <definedName name="_xlnm.Print_Titles" localSheetId="4">'Cashflow'!$1:$3</definedName>
    <definedName name="_xlnm.Print_Titles" localSheetId="5">'notes'!$1:$6</definedName>
    <definedName name="TextRefCopyRangeCount" hidden="1">1</definedName>
  </definedNames>
  <calcPr fullCalcOnLoad="1"/>
</workbook>
</file>

<file path=xl/sharedStrings.xml><?xml version="1.0" encoding="utf-8"?>
<sst xmlns="http://schemas.openxmlformats.org/spreadsheetml/2006/main" count="413" uniqueCount="250">
  <si>
    <t>INDIVIDUAL QUARTER</t>
  </si>
  <si>
    <t>CUMULATIVE QUARTER</t>
  </si>
  <si>
    <t xml:space="preserve"> RM'000</t>
  </si>
  <si>
    <t>AS AT</t>
  </si>
  <si>
    <t>RM'000</t>
  </si>
  <si>
    <t>Revenue</t>
  </si>
  <si>
    <t>Cash and bank balances</t>
  </si>
  <si>
    <t>n/a</t>
  </si>
  <si>
    <t>Borrowings</t>
  </si>
  <si>
    <t xml:space="preserve"> </t>
  </si>
  <si>
    <t>Total</t>
  </si>
  <si>
    <t>Adjustment for:</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</si>
  <si>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</si>
  <si>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</si>
  <si>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</si>
  <si>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</si>
  <si>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</si>
  <si>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</si>
  <si>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</si>
  <si>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</si>
  <si>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</si>
  <si>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Gain on disposal of property, plant and equipment</t>
  </si>
  <si>
    <t>Proceeds from disposal of property, plant and equipment</t>
  </si>
  <si>
    <t>Cash and cash equivalents at beginning of financial period</t>
  </si>
  <si>
    <t>Cash and cash equivalents at end of financial period</t>
  </si>
  <si>
    <t>QUARTER</t>
  </si>
  <si>
    <t>1.</t>
  </si>
  <si>
    <t>2.</t>
  </si>
  <si>
    <t>3.</t>
  </si>
  <si>
    <t>4.</t>
  </si>
  <si>
    <t>5.</t>
  </si>
  <si>
    <t>6.</t>
  </si>
  <si>
    <t>7.</t>
  </si>
  <si>
    <t>Basic earnings per share (sen)</t>
  </si>
  <si>
    <t>Taxation</t>
  </si>
  <si>
    <t>Finance costs paid</t>
  </si>
  <si>
    <t>Profit before taxation</t>
  </si>
  <si>
    <t>Share</t>
  </si>
  <si>
    <t>Dividend income</t>
  </si>
  <si>
    <t>Dividend received</t>
  </si>
  <si>
    <t>Premium</t>
  </si>
  <si>
    <t>Finance lease payables</t>
  </si>
  <si>
    <t>Profit for the period</t>
  </si>
  <si>
    <t>Attributable to:</t>
  </si>
  <si>
    <t>Basic (sen)</t>
  </si>
  <si>
    <t>ASSETS</t>
  </si>
  <si>
    <t>EQUITY AND LIABILITIES</t>
  </si>
  <si>
    <t>Reserves</t>
  </si>
  <si>
    <t>Total liabilities</t>
  </si>
  <si>
    <t>Non-current assets</t>
  </si>
  <si>
    <t>Current assets</t>
  </si>
  <si>
    <t xml:space="preserve">Non-current liabilities </t>
  </si>
  <si>
    <t>Current liabilities</t>
  </si>
  <si>
    <t xml:space="preserve">Property, plant and equipment </t>
  </si>
  <si>
    <t>Goodwill on consolidation</t>
  </si>
  <si>
    <t>Deferred tax assets</t>
  </si>
  <si>
    <t>Total equity</t>
  </si>
  <si>
    <t>Investment property</t>
  </si>
  <si>
    <t>Minority</t>
  </si>
  <si>
    <t>Interest</t>
  </si>
  <si>
    <t>Equity</t>
  </si>
  <si>
    <t>Earnings per share attributable to equity holders</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</si>
  <si>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</si>
  <si>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</si>
  <si>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</si>
  <si>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</si>
  <si>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</si>
  <si>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</si>
  <si>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 xml:space="preserve">AS AT END OF </t>
  </si>
  <si>
    <t xml:space="preserve">CURRENT </t>
  </si>
  <si>
    <t xml:space="preserve">AS AT PRECEDING </t>
  </si>
  <si>
    <t>FINANCIAL</t>
  </si>
  <si>
    <t>YEAR END</t>
  </si>
  <si>
    <t xml:space="preserve">Share capital </t>
  </si>
  <si>
    <t>Other receivables, deposits and prepayments</t>
  </si>
  <si>
    <t>Trade receivables</t>
  </si>
  <si>
    <t>Redemption of bonds and commercial papers</t>
  </si>
  <si>
    <t>Short term investments</t>
  </si>
  <si>
    <t>As at 30 June 2007</t>
  </si>
  <si>
    <t>Distributable</t>
  </si>
  <si>
    <t>CASH FLOWS FROM OPERATING ACTIVITIES</t>
  </si>
  <si>
    <t>Additions to property, plant and equipment</t>
  </si>
  <si>
    <t>Drawdown of other borrowings</t>
  </si>
  <si>
    <t>Repayment of other borrowings</t>
  </si>
  <si>
    <t>Repayment of hire-purchase payables</t>
  </si>
  <si>
    <t>Repayment of finance lease payables</t>
  </si>
  <si>
    <t>Allowance for doubtful debts, net</t>
  </si>
  <si>
    <t>BASIS OF PREPARATION</t>
  </si>
  <si>
    <t>UNUSUAL ITEMS</t>
  </si>
  <si>
    <t>CHANGES IN ESTIMATES</t>
  </si>
  <si>
    <t xml:space="preserve">CHANGES IN THE COMPOSITION OF THE GROUP </t>
  </si>
  <si>
    <t>CURRENT YEAR PROSPECTS</t>
  </si>
  <si>
    <t>PROFIT FORECAST</t>
  </si>
  <si>
    <t>TAXATION</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</si>
  <si>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</si>
  <si>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</si>
  <si>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</si>
  <si>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</si>
  <si>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</si>
  <si>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</si>
  <si>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</si>
  <si>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</si>
  <si>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</si>
  <si>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</si>
  <si>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</si>
  <si>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</si>
  <si>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</si>
  <si>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</si>
  <si>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</si>
  <si>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</si>
  <si>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</si>
  <si>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</si>
  <si>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</si>
  <si>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MATERIAL SUBSEQUENT EVENTS</t>
  </si>
  <si>
    <t>Taxation:</t>
  </si>
  <si>
    <t>Deferred taxation:</t>
  </si>
  <si>
    <t>Current period</t>
  </si>
  <si>
    <t>a.</t>
  </si>
  <si>
    <t>INDIVIDUAL</t>
  </si>
  <si>
    <t>b.</t>
  </si>
  <si>
    <t>c.</t>
  </si>
  <si>
    <t>STATUS OF CORPORATE PROPOSALS ANNOUNCED</t>
  </si>
  <si>
    <t>Short</t>
  </si>
  <si>
    <t>Term</t>
  </si>
  <si>
    <t>MATERIAL  LITIGATIONS</t>
  </si>
  <si>
    <t xml:space="preserve">INDIVIDUAL </t>
  </si>
  <si>
    <t>Basic earnings per share:</t>
  </si>
  <si>
    <t>As at 30 June 2008</t>
  </si>
  <si>
    <t>As at 1 April 2008</t>
  </si>
  <si>
    <t>RCE Capital Berhad (Company No.2444-M)</t>
  </si>
  <si>
    <t>Incorporated in Malaysia</t>
  </si>
  <si>
    <t>Interim Financial Report</t>
  </si>
  <si>
    <t xml:space="preserve">SUMMARY OF KEY FINANCIAL INFORMATION FOR THE FINANCIAL </t>
  </si>
  <si>
    <t>PERIOD ENDED 30 JUNE 2008</t>
  </si>
  <si>
    <t>for 1st Quarter ended 30 June 2008</t>
  </si>
  <si>
    <t>8.</t>
  </si>
  <si>
    <t>Gross interest income</t>
  </si>
  <si>
    <t>Gross interest expense</t>
  </si>
  <si>
    <t>9.</t>
  </si>
  <si>
    <t>Other income</t>
  </si>
  <si>
    <t>Staff costs and directors' remuneration</t>
  </si>
  <si>
    <t>Other expenses</t>
  </si>
  <si>
    <t>Interest applicable to revenue</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</si>
  <si>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</si>
  <si>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</si>
  <si>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</si>
  <si>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</si>
  <si>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</si>
  <si>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</si>
  <si>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</si>
  <si>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</si>
  <si>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</si>
  <si>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</si>
  <si>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 xml:space="preserve">   Equity holders of the Company</t>
  </si>
  <si>
    <t>of the Company:</t>
  </si>
  <si>
    <t>CONDENSED BALANCE SHEETS</t>
  </si>
  <si>
    <t>TOTAL ASSETS</t>
  </si>
  <si>
    <t>Equity attributable to equity holders of the Company</t>
  </si>
  <si>
    <t>ATTRIBUTABLE TO EQUITY HOLDERS OF THE COMPANY</t>
  </si>
  <si>
    <t>Operating profit before working capital changes</t>
  </si>
  <si>
    <t>(Increase)/Decrease in working capital:</t>
  </si>
  <si>
    <t>Cash used in operations</t>
  </si>
  <si>
    <t>Net cash used in operating activities</t>
  </si>
  <si>
    <t>Net cash generated from investing activities</t>
  </si>
  <si>
    <t>Net cash generated from financing activities</t>
  </si>
  <si>
    <t xml:space="preserve">CASH AND CASH EQUIVALENTS AS AT END OF </t>
  </si>
  <si>
    <t>QUARTER COMPRISE THE FOLLOWING:</t>
  </si>
  <si>
    <t>SEASONAL OR CYCLICAL FACTORS</t>
  </si>
  <si>
    <t xml:space="preserve">     Included within short</t>
  </si>
  <si>
    <t xml:space="preserve">          Purchase consideration</t>
  </si>
  <si>
    <t xml:space="preserve">          Sales proceeds</t>
  </si>
  <si>
    <t xml:space="preserve">          Gain on disposal</t>
  </si>
  <si>
    <t xml:space="preserve">        At cost</t>
  </si>
  <si>
    <t xml:space="preserve">        At carrying/book value</t>
  </si>
  <si>
    <t xml:space="preserve">        At market value</t>
  </si>
  <si>
    <t>BORROWINGS</t>
  </si>
  <si>
    <t>Secured:</t>
  </si>
  <si>
    <t>Unsecured:</t>
  </si>
  <si>
    <t xml:space="preserve">Weighted average number of </t>
  </si>
  <si>
    <t xml:space="preserve">  ordinary shares in issue (unit'000)</t>
  </si>
  <si>
    <t>FRS 107: Cash Flow Statements</t>
  </si>
  <si>
    <t>FRS 112: Income Taxes</t>
  </si>
  <si>
    <t>FRS 118: Revenue</t>
  </si>
  <si>
    <t>FRS 134: Interim Financial Reporting</t>
  </si>
  <si>
    <t>Long</t>
  </si>
  <si>
    <t>Interest expense applicable to revenue</t>
  </si>
  <si>
    <t>Income tax expense</t>
  </si>
  <si>
    <t>Amortisation of discount on medium term notes</t>
  </si>
  <si>
    <t>Interest expense applicable to revenue paid</t>
  </si>
  <si>
    <t>Additions to hire-purchase payables</t>
  </si>
  <si>
    <t>External sales</t>
  </si>
  <si>
    <t>Intersegment sales</t>
  </si>
  <si>
    <t>Total revenue</t>
  </si>
  <si>
    <t>-Overdraft</t>
  </si>
  <si>
    <t xml:space="preserve">     Redemption of CPs upon maturity</t>
  </si>
  <si>
    <t>Profit for the year</t>
  </si>
  <si>
    <t xml:space="preserve">Depreciation of property, plant and equipment </t>
  </si>
  <si>
    <t>and investment property</t>
  </si>
  <si>
    <t>Diluted (sen)</t>
  </si>
  <si>
    <t>Other investments</t>
  </si>
  <si>
    <t>Hire-purchase payables</t>
  </si>
  <si>
    <t>Other payables and accrued expenses</t>
  </si>
  <si>
    <t>NET ASSETS PER SHARE (RM)</t>
  </si>
  <si>
    <t>Reserves -</t>
  </si>
  <si>
    <t>Reserve -</t>
  </si>
  <si>
    <t>Property, plant and equipment written off</t>
  </si>
  <si>
    <t>Proceeds from issuance of bonds</t>
  </si>
  <si>
    <t>Proceeds from issuance of private placement shares</t>
  </si>
  <si>
    <t>Issuance of private placement shares</t>
  </si>
  <si>
    <t xml:space="preserve">Share issuance expenses </t>
  </si>
  <si>
    <t>CONDENSED STATEMENTS OF CHANGES IN EQUITY</t>
  </si>
  <si>
    <t>As at 1 April 2007</t>
  </si>
  <si>
    <t xml:space="preserve">  recognised directly in equity</t>
  </si>
  <si>
    <t xml:space="preserve">  and investment property</t>
  </si>
  <si>
    <t>CONDENSED CASH FLOW STATEMENTS</t>
  </si>
  <si>
    <t>CONDENSED CASH FLOW STATEMENTS (CONT'D)</t>
  </si>
  <si>
    <t>FRS 137: Provisions, Contingent Liabilities and Contingent Asset</t>
  </si>
  <si>
    <t xml:space="preserve">     Issuance of ABS</t>
  </si>
  <si>
    <t>DIVIDEND</t>
  </si>
  <si>
    <t>SEGMENTAL INFORMATION</t>
  </si>
  <si>
    <t xml:space="preserve">     Included within other investments:</t>
  </si>
  <si>
    <t>CONTINGENT LIABILITIES</t>
  </si>
  <si>
    <t>OFF-BALANCE SHEET FINANCIAL INSTRUMENTS</t>
  </si>
  <si>
    <t>Other receivables, deposits and prepaid expenses</t>
  </si>
  <si>
    <t>Gain on disposal of short term investments</t>
  </si>
  <si>
    <t xml:space="preserve">       term investments:</t>
  </si>
  <si>
    <t xml:space="preserve">     Included within short term investments:</t>
  </si>
  <si>
    <t>TOTAL EQUITY AND LIABILITIES</t>
  </si>
  <si>
    <t>Loan receivables</t>
  </si>
  <si>
    <t>Taxes refunded</t>
  </si>
  <si>
    <t>Proceeds from disposal of short term investments</t>
  </si>
  <si>
    <t>Drawdown of revolving credit</t>
  </si>
  <si>
    <t xml:space="preserve">  holders of the Company (RM'000)</t>
  </si>
  <si>
    <t xml:space="preserve">  attributable to equity </t>
  </si>
  <si>
    <t>DEBT AND EQUITY SECURITIES</t>
  </si>
  <si>
    <t>BORROWINGS (CONT'D)</t>
  </si>
  <si>
    <t>-Fixed rate medium term notes</t>
  </si>
  <si>
    <t>-Asset-backed securities</t>
  </si>
  <si>
    <t>-Revolving credit</t>
  </si>
  <si>
    <t>-Fixed rate serial bonds</t>
  </si>
  <si>
    <t>-Term loans</t>
  </si>
  <si>
    <t>-Underwritten commercial papers</t>
  </si>
  <si>
    <t>-Fixed rate term loan</t>
  </si>
  <si>
    <t>-Bankers' acceptance</t>
  </si>
  <si>
    <t>Date: 27 August 2008</t>
  </si>
  <si>
    <t>Non-</t>
  </si>
  <si>
    <t xml:space="preserve">Distributable </t>
  </si>
  <si>
    <t xml:space="preserve">CHANGES IN SIGNIFICANT ACCOUNTING POLICIES </t>
  </si>
  <si>
    <t>DEBT AND EQUITY SECURITIES (CONT'D)</t>
  </si>
  <si>
    <t>SEGMENTAL INFORMATION (CONT'D)</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</si>
</sst>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s>
  <fonts count="48">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36"/>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sz val="13"/>
      <name val="Times New Roman"/>
      <family val="1"/>
    </font>
    <font>
      <sz val="13"/>
      <name val="Helv"/>
      <family val="0"/>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b/>
      <sz val="14"/>
      <color indexed="8"/>
      <name val="Times New Roman"/>
      <family val="0"/>
    </font>
    <font>
      <sz val="14"/>
      <color indexed="10"/>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4"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42" fillId="20"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0" fontId="7" fillId="0" borderId="9" applyProtection="0">
      <alignment/>
    </xf>
    <xf numFmtId="0" fontId="44" fillId="0" borderId="0" applyNumberFormat="0" applyFill="0" applyBorder="0" applyAlignment="0" applyProtection="0"/>
  </cellStyleXfs>
  <cellXfs count="423">
    <xf numFmtId="0" fontId="0" fillId="0" borderId="0" xfId="0" applyAlignment="1">
      <alignment/>
    </xf>
    <xf numFmtId="0" fontId="11"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7" fillId="0" borderId="0" xfId="0" applyFont="1" applyAlignment="1">
      <alignment/>
    </xf>
    <xf numFmtId="0" fontId="7" fillId="0" borderId="0" xfId="0" applyFont="1" applyAlignment="1">
      <alignment horizontal="center"/>
    </xf>
    <xf numFmtId="0" fontId="11" fillId="0" borderId="0" xfId="0" applyFont="1" applyAlignment="1">
      <alignment/>
    </xf>
    <xf numFmtId="37" fontId="11" fillId="0" borderId="0" xfId="0" applyNumberFormat="1" applyFont="1" applyAlignment="1">
      <alignment/>
    </xf>
    <xf numFmtId="0" fontId="7" fillId="0" borderId="0" xfId="76" applyFont="1">
      <alignment/>
      <protection/>
    </xf>
    <xf numFmtId="0" fontId="9" fillId="0" borderId="0" xfId="76" applyFont="1">
      <alignment/>
      <protection/>
    </xf>
    <xf numFmtId="0" fontId="17" fillId="0" borderId="0" xfId="0" applyFont="1" applyAlignment="1">
      <alignment/>
    </xf>
    <xf numFmtId="0" fontId="18" fillId="0" borderId="0" xfId="0" applyNumberFormat="1" applyFont="1" applyAlignment="1">
      <alignment horizontal="left"/>
    </xf>
    <xf numFmtId="0" fontId="18" fillId="0" borderId="0" xfId="0" applyNumberFormat="1" applyFont="1" applyAlignment="1">
      <alignment horizontal="center"/>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78" fontId="20" fillId="0" borderId="0" xfId="0" applyNumberFormat="1" applyFont="1" applyAlignment="1">
      <alignment/>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7" fillId="0" borderId="0" xfId="42" applyNumberFormat="1" applyFont="1" applyBorder="1" applyAlignment="1">
      <alignment horizontal="center"/>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0" fontId="11" fillId="0" borderId="0" xfId="0" applyNumberFormat="1" applyFont="1" applyBorder="1" applyAlignment="1" quotePrefix="1">
      <alignment horizontal="lef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49" fontId="20" fillId="0" borderId="0" xfId="0" applyNumberFormat="1" applyFont="1" applyBorder="1" applyAlignment="1">
      <alignment horizontal="left" vertical="top"/>
    </xf>
    <xf numFmtId="0" fontId="20" fillId="0" borderId="0" xfId="0" applyFont="1" applyBorder="1" applyAlignment="1">
      <alignment horizontal="justify" vertical="top" wrapText="1"/>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0" fontId="20" fillId="0" borderId="0" xfId="0" applyFont="1" applyAlignment="1">
      <alignment horizontal="center"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169" fontId="20" fillId="0" borderId="10" xfId="0" applyNumberFormat="1" applyFont="1" applyBorder="1" applyAlignment="1">
      <alignment/>
    </xf>
    <xf numFmtId="178" fontId="20" fillId="0" borderId="0" xfId="42" applyNumberFormat="1" applyFont="1" applyAlignment="1">
      <alignment horizontal="justify" wrapText="1"/>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1" fontId="24" fillId="0" borderId="0" xfId="0" applyNumberFormat="1" applyFont="1" applyAlignment="1">
      <alignment horizontal="left"/>
    </xf>
    <xf numFmtId="1" fontId="20" fillId="0" borderId="0" xfId="0" applyNumberFormat="1" applyFont="1" applyAlignment="1">
      <alignment horizontal="left"/>
    </xf>
    <xf numFmtId="1" fontId="24" fillId="0" borderId="0" xfId="0" applyNumberFormat="1" applyFont="1" applyBorder="1" applyAlignment="1">
      <alignment horizontal="left"/>
    </xf>
    <xf numFmtId="1" fontId="20" fillId="0" borderId="0" xfId="0" applyNumberFormat="1" applyFont="1" applyBorder="1" applyAlignment="1">
      <alignment horizontal="left"/>
    </xf>
    <xf numFmtId="1" fontId="20" fillId="0" borderId="0" xfId="0" applyNumberFormat="1" applyFont="1" applyAlignment="1" quotePrefix="1">
      <alignment horizontal="left"/>
    </xf>
    <xf numFmtId="1" fontId="24" fillId="0" borderId="0" xfId="0" applyNumberFormat="1" applyFont="1" applyFill="1" applyAlignment="1">
      <alignment horizontal="lef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0" fillId="0" borderId="0" xfId="0" applyFont="1" applyAlignment="1">
      <alignment wrapText="1"/>
    </xf>
    <xf numFmtId="0" fontId="20" fillId="0" borderId="0" xfId="0" applyFont="1" applyBorder="1" applyAlignment="1">
      <alignment wrapText="1"/>
    </xf>
    <xf numFmtId="178" fontId="20" fillId="0" borderId="0" xfId="42" applyNumberFormat="1" applyFont="1" applyAlignment="1">
      <alignment horizontal="right" wrapText="1"/>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24" fillId="0" borderId="11" xfId="73" applyFont="1" applyBorder="1">
      <alignment/>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0" fontId="24" fillId="0" borderId="12" xfId="73" applyFont="1" applyBorder="1">
      <alignment/>
      <protection/>
    </xf>
    <xf numFmtId="0" fontId="17" fillId="0" borderId="12" xfId="73" applyFont="1" applyBorder="1">
      <alignment/>
      <protection/>
    </xf>
    <xf numFmtId="0" fontId="18" fillId="0" borderId="12" xfId="73" applyFont="1" applyBorder="1" applyAlignment="1">
      <alignment horizontal="center"/>
      <protection/>
    </xf>
    <xf numFmtId="0" fontId="17" fillId="0" borderId="12" xfId="73" applyFont="1" applyBorder="1" applyAlignment="1">
      <alignment horizontal="center"/>
      <protection/>
    </xf>
    <xf numFmtId="183" fontId="24" fillId="0" borderId="0" xfId="73" applyNumberFormat="1" applyFont="1" applyAlignment="1">
      <alignment horizontal="right"/>
      <protection/>
    </xf>
    <xf numFmtId="183" fontId="20" fillId="0" borderId="0" xfId="73" applyNumberFormat="1" applyFont="1" applyAlignment="1">
      <alignment horizontal="right"/>
      <protection/>
    </xf>
    <xf numFmtId="183" fontId="20" fillId="0" borderId="0" xfId="73" applyNumberFormat="1" applyFont="1" applyAlignment="1">
      <alignment horizontal="center"/>
      <protection/>
    </xf>
    <xf numFmtId="0" fontId="24" fillId="0" borderId="0" xfId="73" applyFont="1" applyAlignment="1">
      <alignment horizontal="right"/>
      <protection/>
    </xf>
    <xf numFmtId="0" fontId="20" fillId="0" borderId="0" xfId="73" applyFont="1" applyAlignment="1">
      <alignment horizontal="right"/>
      <protection/>
    </xf>
    <xf numFmtId="0" fontId="20" fillId="0" borderId="0" xfId="73" applyFont="1" quotePrefix="1">
      <alignment/>
      <protection/>
    </xf>
    <xf numFmtId="184" fontId="24" fillId="0" borderId="0" xfId="42" applyNumberFormat="1" applyFont="1" applyBorder="1" applyAlignment="1">
      <alignment horizontal="right"/>
    </xf>
    <xf numFmtId="184" fontId="20" fillId="0" borderId="0" xfId="42" applyNumberFormat="1" applyFont="1" applyBorder="1" applyAlignment="1">
      <alignment horizontal="right"/>
    </xf>
    <xf numFmtId="184" fontId="24" fillId="0" borderId="0" xfId="42" applyNumberFormat="1" applyFont="1" applyAlignment="1">
      <alignment horizontal="right"/>
    </xf>
    <xf numFmtId="184" fontId="20" fillId="0" borderId="0" xfId="42" applyNumberFormat="1" applyFont="1" applyAlignment="1">
      <alignment horizontal="right"/>
    </xf>
    <xf numFmtId="0" fontId="20" fillId="0" borderId="0" xfId="73" applyFont="1" applyBorder="1" quotePrefix="1">
      <alignment/>
      <protection/>
    </xf>
    <xf numFmtId="0" fontId="20" fillId="0" borderId="0" xfId="73" applyFont="1" applyBorder="1">
      <alignment/>
      <protection/>
    </xf>
    <xf numFmtId="178" fontId="24" fillId="0" borderId="0" xfId="42" applyNumberFormat="1" applyFont="1" applyBorder="1" applyAlignment="1">
      <alignment horizontal="right"/>
    </xf>
    <xf numFmtId="171" fontId="24" fillId="0" borderId="0" xfId="42" applyNumberFormat="1" applyFont="1" applyBorder="1" applyAlignment="1">
      <alignment horizontal="right"/>
    </xf>
    <xf numFmtId="171" fontId="20" fillId="0" borderId="0" xfId="42" applyFont="1" applyBorder="1" applyAlignment="1">
      <alignment horizontal="center"/>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NumberFormat="1" applyFont="1" applyBorder="1" applyAlignment="1">
      <alignment horizontal="left"/>
    </xf>
    <xf numFmtId="171" fontId="20" fillId="0" borderId="0" xfId="42" applyNumberFormat="1" applyFont="1" applyBorder="1" applyAlignment="1">
      <alignment/>
    </xf>
    <xf numFmtId="171" fontId="20" fillId="0" borderId="0" xfId="42" applyNumberFormat="1" applyFont="1" applyBorder="1" applyAlignment="1">
      <alignment horizontal="center"/>
    </xf>
    <xf numFmtId="171" fontId="24" fillId="0" borderId="0" xfId="42" applyNumberFormat="1" applyFont="1" applyBorder="1" applyAlignment="1">
      <alignment horizontal="center"/>
    </xf>
    <xf numFmtId="0" fontId="24" fillId="0" borderId="13" xfId="73" applyFont="1" applyBorder="1">
      <alignment/>
      <protection/>
    </xf>
    <xf numFmtId="0" fontId="17" fillId="0" borderId="13" xfId="73" applyFont="1" applyBorder="1">
      <alignment/>
      <protection/>
    </xf>
    <xf numFmtId="0" fontId="18" fillId="0" borderId="13" xfId="73" applyFont="1" applyBorder="1" applyAlignment="1">
      <alignment horizontal="center"/>
      <protection/>
    </xf>
    <xf numFmtId="0" fontId="17" fillId="0" borderId="13" xfId="73" applyFont="1" applyBorder="1" applyAlignment="1">
      <alignment horizontal="center"/>
      <protection/>
    </xf>
    <xf numFmtId="0" fontId="20" fillId="0" borderId="0" xfId="0" applyFont="1" applyFill="1" applyAlignment="1">
      <alignment horizontal="left"/>
    </xf>
    <xf numFmtId="178" fontId="20" fillId="0" borderId="0" xfId="42" applyNumberFormat="1" applyFont="1" applyAlignment="1">
      <alignment horizontal="right"/>
    </xf>
    <xf numFmtId="178" fontId="24" fillId="0" borderId="0" xfId="42" applyNumberFormat="1" applyFont="1" applyAlignment="1">
      <alignment horizontal="right"/>
    </xf>
    <xf numFmtId="0" fontId="24" fillId="0" borderId="0" xfId="0" applyFont="1" applyFill="1" applyAlignment="1">
      <alignment horizontal="center"/>
    </xf>
    <xf numFmtId="171" fontId="20" fillId="0" borderId="0" xfId="42" applyFont="1" applyAlignment="1">
      <alignment horizontal="right"/>
    </xf>
    <xf numFmtId="184" fontId="24" fillId="0" borderId="14" xfId="42" applyNumberFormat="1" applyFont="1" applyBorder="1" applyAlignment="1">
      <alignment horizontal="right"/>
    </xf>
    <xf numFmtId="184" fontId="20" fillId="0" borderId="14" xfId="42" applyNumberFormat="1" applyFont="1" applyBorder="1" applyAlignment="1">
      <alignment horizontal="right"/>
    </xf>
    <xf numFmtId="178" fontId="20" fillId="0" borderId="0" xfId="42" applyNumberFormat="1" applyFont="1" applyAlignment="1">
      <alignment horizontal="centerContinuous"/>
    </xf>
    <xf numFmtId="178" fontId="24" fillId="0" borderId="0" xfId="42" applyNumberFormat="1" applyFont="1" applyAlignment="1">
      <alignment horizontal="centerContinuous"/>
    </xf>
    <xf numFmtId="184" fontId="24" fillId="0" borderId="0" xfId="42" applyNumberFormat="1" applyFont="1" applyBorder="1" applyAlignment="1">
      <alignment/>
    </xf>
    <xf numFmtId="184" fontId="20" fillId="0" borderId="0" xfId="42" applyNumberFormat="1" applyFont="1" applyBorder="1" applyAlignment="1">
      <alignment/>
    </xf>
    <xf numFmtId="184" fontId="24" fillId="0" borderId="14" xfId="42" applyNumberFormat="1" applyFont="1" applyBorder="1" applyAlignment="1">
      <alignment/>
    </xf>
    <xf numFmtId="184" fontId="20" fillId="0" borderId="14"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4" fillId="0" borderId="9" xfId="42" applyNumberFormat="1" applyFont="1" applyBorder="1" applyAlignment="1">
      <alignment horizontal="right"/>
    </xf>
    <xf numFmtId="184" fontId="20" fillId="0" borderId="9" xfId="42" applyNumberFormat="1" applyFont="1" applyBorder="1" applyAlignment="1">
      <alignment horizontal="right"/>
    </xf>
    <xf numFmtId="178" fontId="20" fillId="0" borderId="0" xfId="42" applyNumberFormat="1" applyFont="1" applyAlignment="1">
      <alignment/>
    </xf>
    <xf numFmtId="171" fontId="20" fillId="0" borderId="15" xfId="42" applyFont="1" applyBorder="1" applyAlignment="1">
      <alignment horizontal="right"/>
    </xf>
    <xf numFmtId="178" fontId="24" fillId="0" borderId="15" xfId="42" applyNumberFormat="1" applyFont="1" applyBorder="1" applyAlignment="1">
      <alignment horizontal="right"/>
    </xf>
    <xf numFmtId="0" fontId="24" fillId="0" borderId="14" xfId="0" applyNumberFormat="1" applyFont="1" applyBorder="1" applyAlignment="1">
      <alignment horizontal="center"/>
    </xf>
    <xf numFmtId="184" fontId="24" fillId="0" borderId="16" xfId="42" applyNumberFormat="1" applyFont="1" applyBorder="1" applyAlignment="1">
      <alignment/>
    </xf>
    <xf numFmtId="184" fontId="24" fillId="0" borderId="17" xfId="42" applyNumberFormat="1" applyFont="1" applyBorder="1" applyAlignment="1">
      <alignment/>
    </xf>
    <xf numFmtId="184" fontId="24" fillId="0" borderId="12" xfId="42" applyNumberFormat="1" applyFont="1" applyBorder="1" applyAlignment="1">
      <alignment/>
    </xf>
    <xf numFmtId="171" fontId="24" fillId="0" borderId="15" xfId="42" applyNumberFormat="1" applyFont="1" applyBorder="1" applyAlignment="1">
      <alignment/>
    </xf>
    <xf numFmtId="171" fontId="20" fillId="0" borderId="0" xfId="42" applyNumberFormat="1" applyFont="1" applyBorder="1" applyAlignment="1">
      <alignment/>
    </xf>
    <xf numFmtId="0" fontId="20" fillId="0" borderId="0" xfId="76" applyFont="1">
      <alignment/>
      <protection/>
    </xf>
    <xf numFmtId="0" fontId="24" fillId="0" borderId="0" xfId="0" applyNumberFormat="1" applyFont="1" applyAlignment="1" quotePrefix="1">
      <alignment horizontal="center"/>
    </xf>
    <xf numFmtId="0" fontId="24" fillId="0" borderId="13" xfId="0" applyFont="1" applyBorder="1" applyAlignment="1">
      <alignment horizontal="left"/>
    </xf>
    <xf numFmtId="0" fontId="20" fillId="0" borderId="13" xfId="0" applyFont="1" applyBorder="1" applyAlignment="1">
      <alignment horizontal="left"/>
    </xf>
    <xf numFmtId="0" fontId="19" fillId="0" borderId="13" xfId="0" applyFont="1" applyBorder="1" applyAlignment="1">
      <alignment/>
    </xf>
    <xf numFmtId="178" fontId="24" fillId="0" borderId="13" xfId="42" applyNumberFormat="1" applyFont="1" applyBorder="1" applyAlignment="1">
      <alignment/>
    </xf>
    <xf numFmtId="184" fontId="20" fillId="0" borderId="18" xfId="42" applyNumberFormat="1" applyFont="1" applyFill="1" applyBorder="1" applyAlignment="1">
      <alignment/>
    </xf>
    <xf numFmtId="184" fontId="20" fillId="0" borderId="18" xfId="42" applyNumberFormat="1" applyFont="1" applyFill="1" applyBorder="1" applyAlignment="1">
      <alignment horizontal="right"/>
    </xf>
    <xf numFmtId="0" fontId="24" fillId="0" borderId="0" xfId="0" applyNumberFormat="1" applyFont="1" applyAlignment="1">
      <alignment horizontal="lef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9" xfId="75" applyFont="1" applyBorder="1">
      <alignment/>
      <protection/>
    </xf>
    <xf numFmtId="0" fontId="20" fillId="0" borderId="20" xfId="75" applyFont="1" applyBorder="1">
      <alignment/>
      <protection/>
    </xf>
    <xf numFmtId="0" fontId="20" fillId="0" borderId="21" xfId="75" applyFont="1" applyBorder="1" applyAlignment="1">
      <alignment horizontal="center"/>
      <protection/>
    </xf>
    <xf numFmtId="184" fontId="20" fillId="0" borderId="22" xfId="42" applyNumberFormat="1" applyFont="1" applyBorder="1" applyAlignment="1">
      <alignment horizontal="right"/>
    </xf>
    <xf numFmtId="171" fontId="20" fillId="0" borderId="0" xfId="42" applyFont="1" applyBorder="1" applyAlignment="1">
      <alignment horizontal="right"/>
    </xf>
    <xf numFmtId="184" fontId="20" fillId="0" borderId="23"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71" fontId="20" fillId="0" borderId="22" xfId="42" applyFont="1" applyBorder="1" applyAlignment="1">
      <alignment horizontal="right"/>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171" fontId="20" fillId="0" borderId="23" xfId="42" applyFont="1" applyBorder="1" applyAlignment="1">
      <alignment horizontal="right"/>
    </xf>
    <xf numFmtId="0" fontId="24" fillId="0" borderId="13" xfId="75" applyFont="1" applyBorder="1">
      <alignment/>
      <protection/>
    </xf>
    <xf numFmtId="0" fontId="20" fillId="0" borderId="13" xfId="75" applyFont="1" applyBorder="1">
      <alignment/>
      <protection/>
    </xf>
    <xf numFmtId="0" fontId="20" fillId="0" borderId="13" xfId="75" applyFont="1" applyBorder="1" applyAlignment="1">
      <alignment horizontal="center"/>
      <protection/>
    </xf>
    <xf numFmtId="0" fontId="20" fillId="0" borderId="22" xfId="75" applyFont="1" applyBorder="1">
      <alignment/>
      <protection/>
    </xf>
    <xf numFmtId="0" fontId="20" fillId="0" borderId="23" xfId="75" applyFont="1" applyBorder="1" applyAlignment="1">
      <alignment horizontal="center"/>
      <protection/>
    </xf>
    <xf numFmtId="184" fontId="20" fillId="0" borderId="24" xfId="75" applyNumberFormat="1" applyFont="1" applyBorder="1" applyAlignment="1">
      <alignment horizontal="right"/>
      <protection/>
    </xf>
    <xf numFmtId="184" fontId="20" fillId="0" borderId="14" xfId="75" applyNumberFormat="1" applyFont="1" applyBorder="1" applyAlignment="1">
      <alignment horizontal="right"/>
      <protection/>
    </xf>
    <xf numFmtId="184" fontId="20" fillId="0" borderId="25" xfId="75" applyNumberFormat="1" applyFont="1" applyBorder="1" applyAlignment="1">
      <alignment horizontal="right"/>
      <protection/>
    </xf>
    <xf numFmtId="184" fontId="20" fillId="0" borderId="26" xfId="42" applyNumberFormat="1" applyFont="1" applyBorder="1" applyAlignment="1">
      <alignment horizontal="right"/>
    </xf>
    <xf numFmtId="171" fontId="20" fillId="0" borderId="9" xfId="42" applyFont="1" applyBorder="1" applyAlignment="1">
      <alignment horizontal="right"/>
    </xf>
    <xf numFmtId="184" fontId="20" fillId="0" borderId="27" xfId="42" applyNumberFormat="1" applyFont="1" applyBorder="1" applyAlignment="1">
      <alignment horizontal="right"/>
    </xf>
    <xf numFmtId="184" fontId="24" fillId="0" borderId="0" xfId="42" applyNumberFormat="1" applyFont="1" applyFill="1" applyAlignment="1">
      <alignment/>
    </xf>
    <xf numFmtId="0" fontId="24" fillId="0" borderId="0" xfId="76" applyFont="1">
      <alignment/>
      <protection/>
    </xf>
    <xf numFmtId="0" fontId="24" fillId="0" borderId="0" xfId="76" applyFont="1" applyFill="1">
      <alignment/>
      <protection/>
    </xf>
    <xf numFmtId="38" fontId="24" fillId="0" borderId="0" xfId="74" applyNumberFormat="1" applyFont="1">
      <alignment/>
      <protection/>
    </xf>
    <xf numFmtId="38" fontId="25" fillId="0" borderId="0" xfId="74" applyNumberFormat="1" applyFont="1">
      <alignment/>
      <protection/>
    </xf>
    <xf numFmtId="38" fontId="20" fillId="0" borderId="0" xfId="76" applyNumberFormat="1" applyFont="1">
      <alignment/>
      <protection/>
    </xf>
    <xf numFmtId="38" fontId="20" fillId="0" borderId="0" xfId="42" applyNumberFormat="1" applyFont="1" applyAlignment="1">
      <alignment/>
    </xf>
    <xf numFmtId="38" fontId="20" fillId="0" borderId="0" xfId="74" applyNumberFormat="1" applyFont="1" applyAlignment="1">
      <alignment/>
      <protection/>
    </xf>
    <xf numFmtId="38" fontId="20" fillId="0" borderId="0" xfId="74" applyNumberFormat="1" applyFont="1" applyAlignment="1">
      <alignment horizontal="left" indent="1"/>
      <protection/>
    </xf>
    <xf numFmtId="184" fontId="20" fillId="0" borderId="0" xfId="42" applyNumberFormat="1" applyFont="1" applyAlignment="1">
      <alignment/>
    </xf>
    <xf numFmtId="171" fontId="24" fillId="0" borderId="0" xfId="42" applyFont="1" applyFill="1" applyAlignment="1">
      <alignment/>
    </xf>
    <xf numFmtId="184" fontId="24" fillId="0" borderId="14"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10" xfId="42" applyNumberFormat="1" applyFont="1" applyFill="1" applyBorder="1" applyAlignment="1">
      <alignment/>
    </xf>
    <xf numFmtId="184" fontId="20" fillId="0" borderId="10" xfId="42" applyNumberFormat="1" applyFont="1" applyFill="1" applyBorder="1" applyAlignment="1">
      <alignment/>
    </xf>
    <xf numFmtId="38" fontId="24" fillId="0" borderId="0" xfId="74" applyNumberFormat="1" applyFont="1" applyAlignment="1">
      <alignment/>
      <protection/>
    </xf>
    <xf numFmtId="38" fontId="25" fillId="0" borderId="0" xfId="74" applyNumberFormat="1" applyFont="1" applyAlignment="1">
      <alignment/>
      <protection/>
    </xf>
    <xf numFmtId="38" fontId="20" fillId="0" borderId="0" xfId="74" applyNumberFormat="1" applyFont="1">
      <alignment/>
      <protection/>
    </xf>
    <xf numFmtId="184" fontId="24" fillId="0" borderId="0" xfId="42" applyNumberFormat="1" applyFont="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0" fontId="20" fillId="0" borderId="0" xfId="77" applyFont="1">
      <alignment/>
      <protection/>
    </xf>
    <xf numFmtId="169" fontId="24" fillId="0" borderId="0" xfId="0" applyNumberFormat="1" applyFont="1" applyFill="1" applyBorder="1" applyAlignment="1">
      <alignment/>
    </xf>
    <xf numFmtId="37" fontId="24" fillId="0" borderId="0" xfId="76" applyNumberFormat="1" applyFont="1">
      <alignment/>
      <protection/>
    </xf>
    <xf numFmtId="0" fontId="24" fillId="0" borderId="13" xfId="76" applyFont="1" applyBorder="1">
      <alignment/>
      <protection/>
    </xf>
    <xf numFmtId="184" fontId="20" fillId="0" borderId="0" xfId="42" applyNumberFormat="1" applyFont="1" applyFill="1" applyAlignment="1">
      <alignment/>
    </xf>
    <xf numFmtId="0" fontId="20" fillId="0" borderId="13" xfId="0" applyFont="1" applyBorder="1" applyAlignment="1">
      <alignment horizontal="centerContinuous"/>
    </xf>
    <xf numFmtId="0" fontId="24" fillId="0" borderId="13" xfId="0" applyFont="1" applyBorder="1" applyAlignment="1">
      <alignment horizontal="centerContinuous"/>
    </xf>
    <xf numFmtId="0" fontId="20" fillId="0" borderId="0" xfId="0" applyNumberFormat="1" applyFont="1" applyAlignment="1">
      <alignment horizontal="centerContinuous"/>
    </xf>
    <xf numFmtId="178" fontId="20" fillId="0" borderId="15" xfId="42" applyNumberFormat="1" applyFont="1" applyBorder="1" applyAlignment="1">
      <alignment horizontal="right" wrapText="1"/>
    </xf>
    <xf numFmtId="178" fontId="20" fillId="0" borderId="15" xfId="42" applyNumberFormat="1" applyFont="1" applyBorder="1" applyAlignment="1">
      <alignment wrapText="1"/>
    </xf>
    <xf numFmtId="178" fontId="24" fillId="0" borderId="15" xfId="42" applyNumberFormat="1" applyFont="1" applyBorder="1" applyAlignment="1">
      <alignment/>
    </xf>
    <xf numFmtId="178" fontId="20" fillId="0" borderId="15" xfId="42" applyNumberFormat="1" applyFont="1" applyBorder="1" applyAlignment="1">
      <alignment/>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4" fillId="0" borderId="18" xfId="42" applyNumberFormat="1" applyFont="1" applyFill="1" applyBorder="1" applyAlignment="1">
      <alignment/>
    </xf>
    <xf numFmtId="184" fontId="20" fillId="0" borderId="22"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22" xfId="42" applyFont="1" applyFill="1" applyBorder="1" applyAlignment="1">
      <alignment horizontal="right"/>
    </xf>
    <xf numFmtId="184" fontId="20" fillId="0" borderId="23" xfId="42" applyNumberFormat="1" applyFont="1" applyFill="1" applyBorder="1" applyAlignment="1">
      <alignment horizontal="right"/>
    </xf>
    <xf numFmtId="184" fontId="20" fillId="0" borderId="0" xfId="75" applyNumberFormat="1" applyFont="1" applyFill="1" applyBorder="1" applyAlignment="1">
      <alignment horizontal="right"/>
      <protection/>
    </xf>
    <xf numFmtId="184" fontId="24" fillId="0" borderId="17" xfId="42" applyNumberFormat="1" applyFont="1" applyFill="1" applyBorder="1" applyAlignment="1">
      <alignment/>
    </xf>
    <xf numFmtId="184" fontId="24" fillId="0" borderId="28" xfId="42" applyNumberFormat="1" applyFont="1" applyFill="1" applyBorder="1" applyAlignment="1">
      <alignment/>
    </xf>
    <xf numFmtId="184" fontId="24" fillId="0" borderId="18" xfId="42" applyNumberFormat="1" applyFont="1" applyFill="1" applyBorder="1" applyAlignment="1">
      <alignment horizontal="right"/>
    </xf>
    <xf numFmtId="184" fontId="24" fillId="0" borderId="0" xfId="42" applyNumberFormat="1" applyFont="1" applyFill="1" applyBorder="1" applyAlignment="1">
      <alignment horizontal="right"/>
    </xf>
    <xf numFmtId="184" fontId="24" fillId="0" borderId="12" xfId="42" applyNumberFormat="1" applyFont="1" applyFill="1" applyBorder="1" applyAlignment="1">
      <alignment horizontal="right"/>
    </xf>
    <xf numFmtId="184" fontId="24" fillId="0" borderId="16" xfId="42" applyNumberFormat="1" applyFont="1" applyFill="1" applyBorder="1" applyAlignment="1">
      <alignment/>
    </xf>
    <xf numFmtId="184" fontId="24" fillId="0" borderId="16" xfId="42" applyNumberFormat="1" applyFont="1" applyFill="1" applyBorder="1" applyAlignment="1">
      <alignment horizontal="right"/>
    </xf>
    <xf numFmtId="184" fontId="24" fillId="0" borderId="17" xfId="42" applyNumberFormat="1" applyFont="1" applyFill="1" applyBorder="1" applyAlignment="1">
      <alignment horizontal="right"/>
    </xf>
    <xf numFmtId="0" fontId="24" fillId="0" borderId="0" xfId="0" applyNumberFormat="1" applyFont="1" applyBorder="1" applyAlignment="1">
      <alignment horizontal="right"/>
    </xf>
    <xf numFmtId="0" fontId="20" fillId="0" borderId="0" xfId="0" applyNumberFormat="1" applyFont="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0" fontId="24" fillId="0" borderId="0" xfId="76" applyFont="1" applyAlignment="1">
      <alignment horizontal="right"/>
      <protection/>
    </xf>
    <xf numFmtId="0" fontId="20" fillId="0" borderId="0" xfId="76" applyFont="1" applyAlignment="1">
      <alignment horizontal="right"/>
      <protection/>
    </xf>
    <xf numFmtId="183" fontId="24" fillId="0" borderId="0" xfId="0" applyNumberFormat="1" applyFont="1" applyAlignment="1">
      <alignment horizontal="right"/>
    </xf>
    <xf numFmtId="183" fontId="20"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0" fontId="24" fillId="0" borderId="0" xfId="0" applyFont="1" applyAlignment="1">
      <alignment wrapText="1"/>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15"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3" fontId="20" fillId="0" borderId="15" xfId="42" applyNumberFormat="1" applyFont="1" applyBorder="1" applyAlignment="1">
      <alignment/>
    </xf>
    <xf numFmtId="3" fontId="20" fillId="0" borderId="15" xfId="0" applyNumberFormat="1" applyFont="1" applyBorder="1" applyAlignment="1">
      <alignment/>
    </xf>
    <xf numFmtId="3" fontId="20" fillId="0" borderId="15" xfId="42" applyNumberFormat="1" applyFont="1" applyBorder="1" applyAlignment="1">
      <alignment horizontal="right"/>
    </xf>
    <xf numFmtId="184" fontId="20" fillId="0" borderId="0" xfId="0" applyNumberFormat="1" applyFont="1" applyBorder="1" applyAlignment="1">
      <alignment/>
    </xf>
    <xf numFmtId="184" fontId="20" fillId="0" borderId="0" xfId="0" applyNumberFormat="1" applyFont="1" applyAlignment="1">
      <alignment/>
    </xf>
    <xf numFmtId="184" fontId="20" fillId="0" borderId="14" xfId="0" applyNumberFormat="1" applyFont="1" applyBorder="1" applyAlignment="1">
      <alignment/>
    </xf>
    <xf numFmtId="184" fontId="24" fillId="0" borderId="14" xfId="42" applyNumberFormat="1" applyFont="1" applyBorder="1" applyAlignment="1">
      <alignment/>
    </xf>
    <xf numFmtId="184" fontId="20" fillId="0" borderId="15" xfId="0" applyNumberFormat="1" applyFont="1" applyBorder="1" applyAlignment="1">
      <alignment/>
    </xf>
    <xf numFmtId="184" fontId="20" fillId="0" borderId="15" xfId="42" applyNumberFormat="1" applyFont="1" applyBorder="1" applyAlignment="1">
      <alignment horizontal="right"/>
    </xf>
    <xf numFmtId="184" fontId="24" fillId="0" borderId="15"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0" fontId="20" fillId="0" borderId="0" xfId="0" applyNumberFormat="1" applyFont="1" applyFill="1" applyAlignment="1">
      <alignment horizontal="justify" vertical="top" wrapText="1"/>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15" xfId="0" applyNumberFormat="1" applyFont="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69" fontId="20" fillId="0" borderId="0" xfId="0" applyNumberFormat="1" applyFont="1" applyFill="1" applyAlignment="1">
      <alignment/>
    </xf>
    <xf numFmtId="178" fontId="20" fillId="0" borderId="0" xfId="42" applyNumberFormat="1" applyFont="1" applyFill="1" applyBorder="1" applyAlignment="1">
      <alignment horizontal="center"/>
    </xf>
    <xf numFmtId="178" fontId="20" fillId="0" borderId="15" xfId="42" applyNumberFormat="1" applyFont="1" applyFill="1" applyBorder="1" applyAlignment="1">
      <alignment horizontal="right" wrapText="1"/>
    </xf>
    <xf numFmtId="191" fontId="20" fillId="0" borderId="15" xfId="42" applyNumberFormat="1" applyFont="1" applyFill="1" applyBorder="1" applyAlignment="1">
      <alignment horizontal="right"/>
    </xf>
    <xf numFmtId="0" fontId="24" fillId="0" borderId="0" xfId="0" applyFont="1" applyFill="1" applyAlignment="1">
      <alignment horizontal="centerContinuous"/>
    </xf>
    <xf numFmtId="0" fontId="24" fillId="0" borderId="15" xfId="0" applyFont="1" applyFill="1" applyBorder="1" applyAlignment="1">
      <alignment/>
    </xf>
    <xf numFmtId="178" fontId="24" fillId="0" borderId="0" xfId="42" applyNumberFormat="1" applyFont="1" applyFill="1" applyBorder="1" applyAlignment="1">
      <alignment horizontal="center"/>
    </xf>
    <xf numFmtId="178" fontId="20" fillId="0" borderId="0" xfId="42" applyNumberFormat="1" applyFont="1" applyFill="1" applyAlignment="1">
      <alignment horizontal="right" wrapText="1"/>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1" fontId="20" fillId="0" borderId="23" xfId="42" applyFont="1" applyFill="1" applyBorder="1" applyAlignment="1">
      <alignment horizontal="right"/>
    </xf>
    <xf numFmtId="184" fontId="24" fillId="0" borderId="0" xfId="42" applyNumberFormat="1" applyFont="1" applyFill="1" applyAlignment="1">
      <alignment horizontal="right"/>
    </xf>
    <xf numFmtId="178" fontId="20" fillId="0" borderId="0" xfId="42" applyNumberFormat="1" applyFont="1" applyFill="1" applyAlignment="1">
      <alignment horizontal="right"/>
    </xf>
    <xf numFmtId="184" fontId="20" fillId="0" borderId="0" xfId="0" applyNumberFormat="1" applyFont="1" applyFill="1" applyAlignment="1">
      <alignment/>
    </xf>
    <xf numFmtId="178" fontId="24" fillId="0" borderId="0" xfId="42" applyNumberFormat="1" applyFont="1" applyFill="1" applyAlignment="1">
      <alignment horizontal="right"/>
    </xf>
    <xf numFmtId="184"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184" fontId="20" fillId="0" borderId="0" xfId="42" applyNumberFormat="1" applyFont="1" applyFill="1" applyBorder="1" applyAlignment="1">
      <alignment horizontal="center"/>
    </xf>
    <xf numFmtId="0" fontId="24" fillId="0" borderId="0" xfId="42" applyNumberFormat="1" applyFont="1" applyBorder="1" applyAlignment="1">
      <alignment horizontal="right"/>
    </xf>
    <xf numFmtId="191" fontId="24" fillId="0" borderId="0" xfId="42" applyNumberFormat="1" applyFont="1" applyBorder="1" applyAlignment="1">
      <alignment/>
    </xf>
    <xf numFmtId="0" fontId="20" fillId="0" borderId="0" xfId="76" applyFont="1" applyFill="1">
      <alignment/>
      <protection/>
    </xf>
    <xf numFmtId="184" fontId="24" fillId="0" borderId="0" xfId="76" applyNumberFormat="1"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0" fontId="24" fillId="0" borderId="0" xfId="0" applyFont="1" applyAlignment="1">
      <alignment horizontal="right" wrapText="1"/>
    </xf>
    <xf numFmtId="193" fontId="24" fillId="0" borderId="0" xfId="0" applyNumberFormat="1" applyFont="1" applyBorder="1" applyAlignment="1">
      <alignment horizontal="right"/>
    </xf>
    <xf numFmtId="193" fontId="24" fillId="0" borderId="0" xfId="0" applyNumberFormat="1" applyFont="1" applyAlignment="1">
      <alignment horizontal="right"/>
    </xf>
    <xf numFmtId="191" fontId="20" fillId="0" borderId="0" xfId="42" applyNumberFormat="1" applyFont="1" applyAlignment="1">
      <alignment horizontal="right"/>
    </xf>
    <xf numFmtId="171" fontId="24" fillId="0" borderId="15" xfId="42" applyNumberFormat="1" applyFont="1" applyBorder="1" applyAlignment="1">
      <alignment horizontal="right"/>
    </xf>
    <xf numFmtId="171" fontId="20" fillId="0" borderId="15" xfId="42" applyNumberFormat="1" applyFont="1" applyBorder="1" applyAlignment="1">
      <alignment horizontal="right"/>
    </xf>
    <xf numFmtId="171" fontId="20" fillId="0" borderId="0" xfId="42" applyNumberFormat="1" applyFont="1" applyAlignment="1">
      <alignment horizontal="right"/>
    </xf>
    <xf numFmtId="0" fontId="24" fillId="0" borderId="0" xfId="0" applyNumberFormat="1" applyFont="1" applyFill="1" applyAlignment="1">
      <alignment horizontal="center"/>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0" fontId="20" fillId="0" borderId="0" xfId="42" applyNumberFormat="1" applyFont="1" applyFill="1" applyBorder="1" applyAlignment="1">
      <alignment horizontal="right"/>
    </xf>
    <xf numFmtId="193" fontId="20" fillId="0" borderId="0" xfId="0" applyNumberFormat="1" applyFont="1" applyFill="1" applyAlignment="1">
      <alignment horizontal="right"/>
    </xf>
    <xf numFmtId="0" fontId="20" fillId="0" borderId="0" xfId="0" applyNumberFormat="1" applyFont="1" applyFill="1" applyAlignment="1">
      <alignment horizontal="right"/>
    </xf>
    <xf numFmtId="0" fontId="20" fillId="0" borderId="0" xfId="0" applyNumberFormat="1" applyFont="1" applyFill="1" applyAlignment="1">
      <alignment horizontal="center"/>
    </xf>
    <xf numFmtId="0" fontId="20" fillId="0" borderId="14" xfId="0" applyNumberFormat="1" applyFont="1" applyFill="1" applyBorder="1" applyAlignment="1">
      <alignment horizontal="center"/>
    </xf>
    <xf numFmtId="184" fontId="20" fillId="0" borderId="16" xfId="42" applyNumberFormat="1" applyFont="1" applyFill="1" applyBorder="1" applyAlignment="1">
      <alignment/>
    </xf>
    <xf numFmtId="184" fontId="20" fillId="0" borderId="17" xfId="42" applyNumberFormat="1" applyFont="1" applyFill="1" applyBorder="1" applyAlignment="1">
      <alignment/>
    </xf>
    <xf numFmtId="184" fontId="20" fillId="0" borderId="28" xfId="42" applyNumberFormat="1" applyFont="1" applyFill="1" applyBorder="1" applyAlignment="1">
      <alignment/>
    </xf>
    <xf numFmtId="184" fontId="20" fillId="0" borderId="12" xfId="42" applyNumberFormat="1" applyFont="1" applyFill="1" applyBorder="1" applyAlignment="1">
      <alignment horizontal="right"/>
    </xf>
    <xf numFmtId="184" fontId="20" fillId="0" borderId="16" xfId="42" applyNumberFormat="1" applyFont="1" applyFill="1" applyBorder="1" applyAlignment="1">
      <alignment horizontal="right"/>
    </xf>
    <xf numFmtId="184" fontId="20" fillId="0" borderId="17" xfId="42" applyNumberFormat="1" applyFont="1" applyFill="1" applyBorder="1" applyAlignment="1">
      <alignment horizontal="right"/>
    </xf>
    <xf numFmtId="184" fontId="20" fillId="0" borderId="14" xfId="42" applyNumberFormat="1" applyFont="1" applyFill="1" applyBorder="1" applyAlignment="1">
      <alignment/>
    </xf>
    <xf numFmtId="184" fontId="20" fillId="0" borderId="12" xfId="42" applyNumberFormat="1" applyFont="1" applyFill="1" applyBorder="1" applyAlignment="1">
      <alignment/>
    </xf>
    <xf numFmtId="171" fontId="24" fillId="0" borderId="15"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0" fontId="20" fillId="0" borderId="0" xfId="76" applyFont="1" applyFill="1" applyAlignment="1">
      <alignment horizontal="right"/>
      <protection/>
    </xf>
    <xf numFmtId="183" fontId="20" fillId="0" borderId="0" xfId="0" applyNumberFormat="1" applyFont="1" applyFill="1" applyAlignment="1">
      <alignment horizontal="right"/>
    </xf>
    <xf numFmtId="0" fontId="20" fillId="0" borderId="0" xfId="76" applyFont="1" applyFill="1" applyAlignment="1">
      <alignment horizontal="center"/>
      <protection/>
    </xf>
    <xf numFmtId="184" fontId="20" fillId="0" borderId="0" xfId="42" applyNumberFormat="1" applyFont="1" applyFill="1" applyAlignment="1">
      <alignment horizontal="right" wrapText="1"/>
    </xf>
    <xf numFmtId="184" fontId="20" fillId="0" borderId="15" xfId="42" applyNumberFormat="1" applyFont="1" applyFill="1" applyBorder="1" applyAlignment="1">
      <alignment horizontal="right" wrapText="1"/>
    </xf>
    <xf numFmtId="0" fontId="24" fillId="0" borderId="0" xfId="76" applyFont="1" applyFill="1" applyAlignment="1">
      <alignment horizontal="center"/>
      <protection/>
    </xf>
    <xf numFmtId="38" fontId="24" fillId="0" borderId="0" xfId="42" applyNumberFormat="1" applyFont="1" applyFill="1" applyAlignment="1">
      <alignment/>
    </xf>
    <xf numFmtId="0" fontId="26" fillId="0" borderId="0" xfId="0" applyFont="1" applyBorder="1" applyAlignment="1">
      <alignment horizontal="left"/>
    </xf>
    <xf numFmtId="0" fontId="26" fillId="0" borderId="0" xfId="0" applyFont="1" applyAlignment="1">
      <alignment/>
    </xf>
    <xf numFmtId="0" fontId="26" fillId="0" borderId="0" xfId="0" applyFont="1" applyBorder="1" applyAlignment="1">
      <alignment horizontal="right"/>
    </xf>
    <xf numFmtId="0" fontId="26" fillId="0" borderId="0" xfId="0" applyNumberFormat="1" applyFont="1" applyBorder="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Alignment="1">
      <alignment horizontal="right"/>
    </xf>
    <xf numFmtId="0" fontId="28" fillId="0" borderId="0" xfId="0" applyFont="1" applyBorder="1" applyAlignment="1">
      <alignment horizontal="left"/>
    </xf>
    <xf numFmtId="184" fontId="26" fillId="0" borderId="0" xfId="42" applyNumberFormat="1" applyFont="1" applyAlignment="1">
      <alignment/>
    </xf>
    <xf numFmtId="171" fontId="26" fillId="0" borderId="0" xfId="42" applyFont="1" applyAlignment="1">
      <alignment/>
    </xf>
    <xf numFmtId="0" fontId="26" fillId="0" borderId="0" xfId="0" applyNumberFormat="1" applyFont="1" applyBorder="1" applyAlignment="1">
      <alignment horizontal="left"/>
    </xf>
    <xf numFmtId="184" fontId="26" fillId="0" borderId="9" xfId="42" applyNumberFormat="1" applyFont="1" applyBorder="1" applyAlignment="1">
      <alignment/>
    </xf>
    <xf numFmtId="171" fontId="26" fillId="0" borderId="9" xfId="42" applyFont="1" applyBorder="1" applyAlignment="1">
      <alignment/>
    </xf>
    <xf numFmtId="0" fontId="28" fillId="0" borderId="0" xfId="0" applyFont="1" applyBorder="1" applyAlignment="1">
      <alignment/>
    </xf>
    <xf numFmtId="178" fontId="26" fillId="0" borderId="0" xfId="42" applyNumberFormat="1" applyFont="1" applyAlignment="1">
      <alignment/>
    </xf>
    <xf numFmtId="0" fontId="26" fillId="0" borderId="0" xfId="0" applyFont="1" applyBorder="1" applyAlignment="1">
      <alignment/>
    </xf>
    <xf numFmtId="184" fontId="26" fillId="0" borderId="0" xfId="42" applyNumberFormat="1" applyFont="1" applyBorder="1" applyAlignment="1">
      <alignment/>
    </xf>
    <xf numFmtId="184" fontId="26" fillId="0" borderId="14" xfId="42" applyNumberFormat="1" applyFont="1" applyBorder="1" applyAlignment="1">
      <alignment/>
    </xf>
    <xf numFmtId="184" fontId="26" fillId="0" borderId="9" xfId="42" applyNumberFormat="1" applyFont="1" applyFill="1" applyBorder="1" applyAlignment="1">
      <alignment/>
    </xf>
    <xf numFmtId="0" fontId="24" fillId="0" borderId="0" xfId="75" applyFont="1" applyAlignment="1">
      <alignment/>
      <protection/>
    </xf>
    <xf numFmtId="0" fontId="24" fillId="0" borderId="0" xfId="73" applyFont="1" applyAlignment="1">
      <alignment horizontal="center"/>
      <protection/>
    </xf>
    <xf numFmtId="0" fontId="24" fillId="0" borderId="0" xfId="0" applyNumberFormat="1" applyFont="1" applyAlignment="1">
      <alignment horizontal="center"/>
    </xf>
    <xf numFmtId="0" fontId="24" fillId="0" borderId="0" xfId="0" applyNumberFormat="1" applyFont="1" applyFill="1" applyAlignment="1">
      <alignment horizontal="center"/>
    </xf>
    <xf numFmtId="0" fontId="24" fillId="0" borderId="13" xfId="0" applyNumberFormat="1" applyFont="1" applyBorder="1" applyAlignment="1" quotePrefix="1">
      <alignment horizontal="center"/>
    </xf>
    <xf numFmtId="0" fontId="24" fillId="0" borderId="13" xfId="0" applyNumberFormat="1" applyFont="1" applyBorder="1" applyAlignment="1">
      <alignment horizontal="center"/>
    </xf>
    <xf numFmtId="0" fontId="24" fillId="0" borderId="0" xfId="0" applyFont="1" applyAlignment="1">
      <alignment horizontal="center"/>
    </xf>
    <xf numFmtId="169" fontId="20" fillId="0" borderId="0" xfId="0" applyNumberFormat="1" applyFont="1" applyFill="1" applyBorder="1" applyAlignment="1">
      <alignment horizontal="center"/>
    </xf>
    <xf numFmtId="178" fontId="20" fillId="0" borderId="0" xfId="42" applyNumberFormat="1" applyFont="1" applyFill="1" applyBorder="1" applyAlignment="1">
      <alignment horizontal="center"/>
    </xf>
    <xf numFmtId="0" fontId="20" fillId="0" borderId="0" xfId="0" applyFont="1" applyFill="1" applyAlignment="1">
      <alignment horizontal="justify" vertical="top" wrapText="1"/>
    </xf>
    <xf numFmtId="0" fontId="24" fillId="0" borderId="0" xfId="0" applyFont="1" applyAlignment="1">
      <alignment horizontal="right"/>
    </xf>
    <xf numFmtId="169" fontId="20" fillId="0" borderId="15" xfId="0" applyNumberFormat="1" applyFont="1" applyBorder="1" applyAlignment="1">
      <alignment horizontal="center"/>
    </xf>
    <xf numFmtId="169" fontId="20" fillId="0" borderId="10" xfId="0" applyNumberFormat="1" applyFont="1" applyFill="1" applyBorder="1" applyAlignment="1">
      <alignment horizontal="center"/>
    </xf>
    <xf numFmtId="0" fontId="20" fillId="0" borderId="0" xfId="0" applyFont="1" applyBorder="1" applyAlignment="1">
      <alignment horizontal="left" wrapText="1"/>
    </xf>
    <xf numFmtId="0" fontId="20" fillId="0" borderId="0" xfId="0" applyFont="1" applyAlignment="1">
      <alignment horizontal="left" wrapText="1"/>
    </xf>
    <xf numFmtId="0" fontId="24" fillId="0" borderId="0" xfId="0" applyFont="1" applyAlignment="1">
      <alignment horizontal="center" wrapText="1"/>
    </xf>
    <xf numFmtId="0" fontId="24" fillId="0" borderId="0" xfId="0" applyFont="1" applyAlignment="1">
      <alignment horizontal="left"/>
    </xf>
    <xf numFmtId="0" fontId="24" fillId="0" borderId="0" xfId="0" applyNumberFormat="1" applyFont="1" applyAlignment="1">
      <alignment horizontal="right"/>
    </xf>
    <xf numFmtId="0" fontId="24" fillId="0" borderId="0" xfId="0" applyFont="1" applyAlignment="1">
      <alignment horizontal="left" vertical="top" wrapText="1"/>
    </xf>
    <xf numFmtId="0" fontId="24" fillId="0" borderId="0" xfId="0" applyFont="1" applyAlignment="1">
      <alignment horizontal="righ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SHEET"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190500</xdr:rowOff>
    </xdr:from>
    <xdr:to>
      <xdr:col>8</xdr:col>
      <xdr:colOff>942975</xdr:colOff>
      <xdr:row>41</xdr:row>
      <xdr:rowOff>104775</xdr:rowOff>
    </xdr:to>
    <xdr:sp>
      <xdr:nvSpPr>
        <xdr:cNvPr id="1" name="Text Box 3"/>
        <xdr:cNvSpPr txBox="1">
          <a:spLocks noChangeArrowheads="1"/>
        </xdr:cNvSpPr>
      </xdr:nvSpPr>
      <xdr:spPr>
        <a:xfrm>
          <a:off x="9525" y="8963025"/>
          <a:ext cx="739140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152400</xdr:rowOff>
    </xdr:from>
    <xdr:to>
      <xdr:col>6</xdr:col>
      <xdr:colOff>0</xdr:colOff>
      <xdr:row>67</xdr:row>
      <xdr:rowOff>9525</xdr:rowOff>
    </xdr:to>
    <xdr:sp>
      <xdr:nvSpPr>
        <xdr:cNvPr id="1" name="Text Box 1"/>
        <xdr:cNvSpPr txBox="1">
          <a:spLocks noChangeArrowheads="1"/>
        </xdr:cNvSpPr>
      </xdr:nvSpPr>
      <xdr:spPr>
        <a:xfrm>
          <a:off x="38100" y="13306425"/>
          <a:ext cx="7810500" cy="771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9525</xdr:rowOff>
    </xdr:from>
    <xdr:to>
      <xdr:col>12</xdr:col>
      <xdr:colOff>990600</xdr:colOff>
      <xdr:row>37</xdr:row>
      <xdr:rowOff>0</xdr:rowOff>
    </xdr:to>
    <xdr:sp>
      <xdr:nvSpPr>
        <xdr:cNvPr id="1" name="Text Box 6"/>
        <xdr:cNvSpPr txBox="1">
          <a:spLocks noChangeArrowheads="1"/>
        </xdr:cNvSpPr>
      </xdr:nvSpPr>
      <xdr:spPr>
        <a:xfrm>
          <a:off x="19050" y="7877175"/>
          <a:ext cx="9896475" cy="447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96</xdr:row>
      <xdr:rowOff>228600</xdr:rowOff>
    </xdr:from>
    <xdr:to>
      <xdr:col>8</xdr:col>
      <xdr:colOff>0</xdr:colOff>
      <xdr:row>99</xdr:row>
      <xdr:rowOff>342900</xdr:rowOff>
    </xdr:to>
    <xdr:sp>
      <xdr:nvSpPr>
        <xdr:cNvPr id="1" name="Text Box 1"/>
        <xdr:cNvSpPr txBox="1">
          <a:spLocks noChangeArrowheads="1"/>
        </xdr:cNvSpPr>
      </xdr:nvSpPr>
      <xdr:spPr>
        <a:xfrm>
          <a:off x="161925" y="20688300"/>
          <a:ext cx="6591300" cy="8001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139</xdr:row>
      <xdr:rowOff>0</xdr:rowOff>
    </xdr:from>
    <xdr:to>
      <xdr:col>12</xdr:col>
      <xdr:colOff>914400</xdr:colOff>
      <xdr:row>144</xdr:row>
      <xdr:rowOff>171450</xdr:rowOff>
    </xdr:to>
    <xdr:sp>
      <xdr:nvSpPr>
        <xdr:cNvPr id="1" name="Text Box 1"/>
        <xdr:cNvSpPr txBox="1">
          <a:spLocks noChangeArrowheads="1"/>
        </xdr:cNvSpPr>
      </xdr:nvSpPr>
      <xdr:spPr>
        <a:xfrm>
          <a:off x="266700" y="31137225"/>
          <a:ext cx="6553200" cy="13144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financial period ended 30 June 2008, the Group's net loan receivables grew by 10.8% or RM73.3 million compared to the previous year's corresponding period. Revenue also grew from RM28.1 million to RM47.1 million, an increase of 67.9%. The significant improvement in the Group's loan financing business was mainly due to the growth in demand for its personal loan financing products.</a:t>
          </a:r>
        </a:p>
      </xdr:txBody>
    </xdr:sp>
    <xdr:clientData/>
  </xdr:twoCellAnchor>
  <xdr:oneCellAnchor>
    <xdr:from>
      <xdr:col>1</xdr:col>
      <xdr:colOff>190500</xdr:colOff>
      <xdr:row>199</xdr:row>
      <xdr:rowOff>200025</xdr:rowOff>
    </xdr:from>
    <xdr:ext cx="6000750" cy="314325"/>
    <xdr:sp>
      <xdr:nvSpPr>
        <xdr:cNvPr id="2" name="Text Box 2"/>
        <xdr:cNvSpPr txBox="1">
          <a:spLocks noChangeArrowheads="1"/>
        </xdr:cNvSpPr>
      </xdr:nvSpPr>
      <xdr:spPr>
        <a:xfrm>
          <a:off x="447675" y="45177075"/>
          <a:ext cx="6000750"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9525</xdr:colOff>
      <xdr:row>60</xdr:row>
      <xdr:rowOff>9525</xdr:rowOff>
    </xdr:from>
    <xdr:to>
      <xdr:col>13</xdr:col>
      <xdr:colOff>0</xdr:colOff>
      <xdr:row>62</xdr:row>
      <xdr:rowOff>142875</xdr:rowOff>
    </xdr:to>
    <xdr:sp>
      <xdr:nvSpPr>
        <xdr:cNvPr id="3" name="Text Box 4"/>
        <xdr:cNvSpPr txBox="1">
          <a:spLocks noChangeArrowheads="1"/>
        </xdr:cNvSpPr>
      </xdr:nvSpPr>
      <xdr:spPr>
        <a:xfrm>
          <a:off x="266700" y="13515975"/>
          <a:ext cx="656272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cancellation, repurchase, resale and repayment of debt and equity securities during the interim period under review except for the following:</a:t>
          </a:r>
        </a:p>
      </xdr:txBody>
    </xdr:sp>
    <xdr:clientData/>
  </xdr:twoCellAnchor>
  <xdr:twoCellAnchor>
    <xdr:from>
      <xdr:col>1</xdr:col>
      <xdr:colOff>9525</xdr:colOff>
      <xdr:row>132</xdr:row>
      <xdr:rowOff>9525</xdr:rowOff>
    </xdr:from>
    <xdr:to>
      <xdr:col>12</xdr:col>
      <xdr:colOff>904875</xdr:colOff>
      <xdr:row>135</xdr:row>
      <xdr:rowOff>0</xdr:rowOff>
    </xdr:to>
    <xdr:sp>
      <xdr:nvSpPr>
        <xdr:cNvPr id="4" name="Text Box 8"/>
        <xdr:cNvSpPr txBox="1">
          <a:spLocks noChangeArrowheads="1"/>
        </xdr:cNvSpPr>
      </xdr:nvSpPr>
      <xdr:spPr>
        <a:xfrm>
          <a:off x="266700" y="29689425"/>
          <a:ext cx="6543675" cy="6762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material changes in the composition of the Group during the financial period ended 30 June 2008.</a:t>
          </a:r>
        </a:p>
      </xdr:txBody>
    </xdr:sp>
    <xdr:clientData/>
  </xdr:twoCellAnchor>
  <xdr:twoCellAnchor>
    <xdr:from>
      <xdr:col>1</xdr:col>
      <xdr:colOff>9525</xdr:colOff>
      <xdr:row>125</xdr:row>
      <xdr:rowOff>0</xdr:rowOff>
    </xdr:from>
    <xdr:to>
      <xdr:col>13</xdr:col>
      <xdr:colOff>9525</xdr:colOff>
      <xdr:row>129</xdr:row>
      <xdr:rowOff>0</xdr:rowOff>
    </xdr:to>
    <xdr:sp>
      <xdr:nvSpPr>
        <xdr:cNvPr id="5" name="Text Box 9"/>
        <xdr:cNvSpPr txBox="1">
          <a:spLocks noChangeArrowheads="1"/>
        </xdr:cNvSpPr>
      </xdr:nvSpPr>
      <xdr:spPr>
        <a:xfrm>
          <a:off x="266700" y="28308300"/>
          <a:ext cx="6572250" cy="9144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report, there were no events subsequent to the end of the period reported that materially affect the results of the Group for the financial period ended 30 June 2008.</a:t>
          </a:r>
        </a:p>
      </xdr:txBody>
    </xdr:sp>
    <xdr:clientData/>
  </xdr:twoCellAnchor>
  <xdr:twoCellAnchor>
    <xdr:from>
      <xdr:col>1</xdr:col>
      <xdr:colOff>0</xdr:colOff>
      <xdr:row>237</xdr:row>
      <xdr:rowOff>38100</xdr:rowOff>
    </xdr:from>
    <xdr:to>
      <xdr:col>13</xdr:col>
      <xdr:colOff>0</xdr:colOff>
      <xdr:row>250</xdr:row>
      <xdr:rowOff>57150</xdr:rowOff>
    </xdr:to>
    <xdr:sp>
      <xdr:nvSpPr>
        <xdr:cNvPr id="6" name="Text Box 10"/>
        <xdr:cNvSpPr txBox="1">
          <a:spLocks noChangeArrowheads="1"/>
        </xdr:cNvSpPr>
      </xdr:nvSpPr>
      <xdr:spPr>
        <a:xfrm>
          <a:off x="257175" y="53482875"/>
          <a:ext cx="6572250" cy="29908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1" i="0" u="none" baseline="0">
              <a:solidFill>
                <a:srgbClr val="000000"/>
              </a:solidFill>
              <a:latin typeface="Times New Roman"/>
              <a:ea typeface="Times New Roman"/>
              <a:cs typeface="Times New Roman"/>
            </a:rPr>
            <a:t>Proposed Joint Venture in Vietnam</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On 11 September 2007, RCE entered into a Memorandum of Understanding with Southern Bank Vietnam ("SBV") to form a joint venture company to apply for licences to establish a finance company in Vietnam.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After completion of the due diligence by RCE, both parties could not enter into definitive agreements for the joint venture company due to recent changes in the regulatory and operating environment.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On 10 July 2008, RCE announced that it has decided not to pursue the setting up of a finance company in Vietnam.</a:t>
          </a:r>
        </a:p>
      </xdr:txBody>
    </xdr:sp>
    <xdr:clientData/>
  </xdr:twoCellAnchor>
  <xdr:oneCellAnchor>
    <xdr:from>
      <xdr:col>1</xdr:col>
      <xdr:colOff>0</xdr:colOff>
      <xdr:row>288</xdr:row>
      <xdr:rowOff>0</xdr:rowOff>
    </xdr:from>
    <xdr:ext cx="6553200" cy="638175"/>
    <xdr:sp>
      <xdr:nvSpPr>
        <xdr:cNvPr id="7" name="Text Box 12"/>
        <xdr:cNvSpPr txBox="1">
          <a:spLocks noChangeArrowheads="1"/>
        </xdr:cNvSpPr>
      </xdr:nvSpPr>
      <xdr:spPr>
        <a:xfrm>
          <a:off x="257175" y="65017650"/>
          <a:ext cx="6553200"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since the last annual audited balance sheet as at 31 March 2008.</a:t>
          </a:r>
        </a:p>
      </xdr:txBody>
    </xdr:sp>
    <xdr:clientData/>
  </xdr:oneCellAnchor>
  <xdr:twoCellAnchor>
    <xdr:from>
      <xdr:col>1</xdr:col>
      <xdr:colOff>9525</xdr:colOff>
      <xdr:row>54</xdr:row>
      <xdr:rowOff>9525</xdr:rowOff>
    </xdr:from>
    <xdr:to>
      <xdr:col>12</xdr:col>
      <xdr:colOff>914400</xdr:colOff>
      <xdr:row>57</xdr:row>
      <xdr:rowOff>200025</xdr:rowOff>
    </xdr:to>
    <xdr:sp>
      <xdr:nvSpPr>
        <xdr:cNvPr id="8" name="Text Box 14"/>
        <xdr:cNvSpPr txBox="1">
          <a:spLocks noChangeArrowheads="1"/>
        </xdr:cNvSpPr>
      </xdr:nvSpPr>
      <xdr:spPr>
        <a:xfrm>
          <a:off x="266700" y="12144375"/>
          <a:ext cx="6553200" cy="876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significant changes in estimates that have a material effect in the current quarter and financial period to-date.</a:t>
          </a:r>
        </a:p>
      </xdr:txBody>
    </xdr:sp>
    <xdr:clientData/>
  </xdr:twoCellAnchor>
  <xdr:twoCellAnchor>
    <xdr:from>
      <xdr:col>1</xdr:col>
      <xdr:colOff>9525</xdr:colOff>
      <xdr:row>164</xdr:row>
      <xdr:rowOff>0</xdr:rowOff>
    </xdr:from>
    <xdr:to>
      <xdr:col>13</xdr:col>
      <xdr:colOff>0</xdr:colOff>
      <xdr:row>169</xdr:row>
      <xdr:rowOff>0</xdr:rowOff>
    </xdr:to>
    <xdr:sp>
      <xdr:nvSpPr>
        <xdr:cNvPr id="9" name="Text Box 17"/>
        <xdr:cNvSpPr txBox="1">
          <a:spLocks noChangeArrowheads="1"/>
        </xdr:cNvSpPr>
      </xdr:nvSpPr>
      <xdr:spPr>
        <a:xfrm>
          <a:off x="266700" y="36976050"/>
          <a:ext cx="6562725" cy="11430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Various initiatives have been put in place to further boost the demand for the Group's personal loan products and improve the turnaround time for loan disbursements. Barring any unforeseen circumstances, the Group therefore remains confident of improving its performance in the coming quarters for financial year ending 31 March 2009.</a:t>
          </a:r>
        </a:p>
      </xdr:txBody>
    </xdr:sp>
    <xdr:clientData/>
  </xdr:twoCellAnchor>
  <xdr:oneCellAnchor>
    <xdr:from>
      <xdr:col>1</xdr:col>
      <xdr:colOff>9525</xdr:colOff>
      <xdr:row>188</xdr:row>
      <xdr:rowOff>9525</xdr:rowOff>
    </xdr:from>
    <xdr:ext cx="6553200" cy="561975"/>
    <xdr:sp>
      <xdr:nvSpPr>
        <xdr:cNvPr id="10" name="Text Box 18"/>
        <xdr:cNvSpPr txBox="1">
          <a:spLocks noChangeArrowheads="1"/>
        </xdr:cNvSpPr>
      </xdr:nvSpPr>
      <xdr:spPr>
        <a:xfrm>
          <a:off x="266700" y="42471975"/>
          <a:ext cx="6553200" cy="5619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lower than the statutory tax rate as a result of certain income which is not taxable for tax purposes.</a:t>
          </a:r>
        </a:p>
      </xdr:txBody>
    </xdr:sp>
    <xdr:clientData/>
  </xdr:oneCellAnchor>
  <xdr:twoCellAnchor>
    <xdr:from>
      <xdr:col>1</xdr:col>
      <xdr:colOff>9525</xdr:colOff>
      <xdr:row>38</xdr:row>
      <xdr:rowOff>9525</xdr:rowOff>
    </xdr:from>
    <xdr:to>
      <xdr:col>13</xdr:col>
      <xdr:colOff>0</xdr:colOff>
      <xdr:row>40</xdr:row>
      <xdr:rowOff>171450</xdr:rowOff>
    </xdr:to>
    <xdr:sp>
      <xdr:nvSpPr>
        <xdr:cNvPr id="11" name="Text Box 22"/>
        <xdr:cNvSpPr txBox="1">
          <a:spLocks noChangeArrowheads="1"/>
        </xdr:cNvSpPr>
      </xdr:nvSpPr>
      <xdr:spPr>
        <a:xfrm>
          <a:off x="266700" y="8639175"/>
          <a:ext cx="6562725" cy="619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1</xdr:col>
      <xdr:colOff>9525</xdr:colOff>
      <xdr:row>136</xdr:row>
      <xdr:rowOff>66675</xdr:rowOff>
    </xdr:from>
    <xdr:to>
      <xdr:col>13</xdr:col>
      <xdr:colOff>9525</xdr:colOff>
      <xdr:row>139</xdr:row>
      <xdr:rowOff>19050</xdr:rowOff>
    </xdr:to>
    <xdr:sp>
      <xdr:nvSpPr>
        <xdr:cNvPr id="12" name="Text Box 25"/>
        <xdr:cNvSpPr txBox="1">
          <a:spLocks noChangeArrowheads="1"/>
        </xdr:cNvSpPr>
      </xdr:nvSpPr>
      <xdr:spPr>
        <a:xfrm>
          <a:off x="266700" y="30660975"/>
          <a:ext cx="6572250" cy="495300"/>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000000"/>
              </a:solidFill>
            </a:rPr>
            <a:t>PERFORMANCE REVIEW ON THE RESULTS OF THE GROUP FOR THE PERIOD</a:t>
          </a:r>
        </a:p>
      </xdr:txBody>
    </xdr:sp>
    <xdr:clientData/>
  </xdr:twoCellAnchor>
  <xdr:twoCellAnchor>
    <xdr:from>
      <xdr:col>1</xdr:col>
      <xdr:colOff>0</xdr:colOff>
      <xdr:row>149</xdr:row>
      <xdr:rowOff>209550</xdr:rowOff>
    </xdr:from>
    <xdr:to>
      <xdr:col>13</xdr:col>
      <xdr:colOff>0</xdr:colOff>
      <xdr:row>152</xdr:row>
      <xdr:rowOff>114300</xdr:rowOff>
    </xdr:to>
    <xdr:sp>
      <xdr:nvSpPr>
        <xdr:cNvPr id="13" name="Text Box 26"/>
        <xdr:cNvSpPr txBox="1">
          <a:spLocks noChangeArrowheads="1"/>
        </xdr:cNvSpPr>
      </xdr:nvSpPr>
      <xdr:spPr>
        <a:xfrm>
          <a:off x="257175" y="33632775"/>
          <a:ext cx="6572250" cy="590550"/>
        </a:xfrm>
        <a:prstGeom prst="rect">
          <a:avLst/>
        </a:prstGeom>
        <a:solidFill>
          <a:srgbClr val="FFFFFF"/>
        </a:solidFill>
        <a:ln w="9525" cmpd="sng">
          <a:noFill/>
        </a:ln>
      </xdr:spPr>
      <xdr:txBody>
        <a:bodyPr vertOverflow="clip" wrap="square" lIns="36576" tIns="32004" rIns="36576" bIns="0"/>
        <a:p>
          <a:pPr algn="just">
            <a:defRPr/>
          </a:pPr>
          <a:r>
            <a:rPr lang="en-US" cap="none" sz="1400" b="1" i="0" u="none" baseline="0">
              <a:solidFill>
                <a:srgbClr val="000000"/>
              </a:solidFill>
            </a:rPr>
            <a:t>MATERIAL CHANGE IN PROFIT BEFORE TAXATION FOR CURRENT QUARTER COMPARED WITH PRECEDING QUARTER</a:t>
          </a:r>
        </a:p>
      </xdr:txBody>
    </xdr:sp>
    <xdr:clientData/>
  </xdr:twoCellAnchor>
  <xdr:twoCellAnchor>
    <xdr:from>
      <xdr:col>1</xdr:col>
      <xdr:colOff>209550</xdr:colOff>
      <xdr:row>212</xdr:row>
      <xdr:rowOff>85725</xdr:rowOff>
    </xdr:from>
    <xdr:to>
      <xdr:col>12</xdr:col>
      <xdr:colOff>771525</xdr:colOff>
      <xdr:row>214</xdr:row>
      <xdr:rowOff>19050</xdr:rowOff>
    </xdr:to>
    <xdr:sp>
      <xdr:nvSpPr>
        <xdr:cNvPr id="14" name="Text Box 27"/>
        <xdr:cNvSpPr txBox="1">
          <a:spLocks noChangeArrowheads="1"/>
        </xdr:cNvSpPr>
      </xdr:nvSpPr>
      <xdr:spPr>
        <a:xfrm>
          <a:off x="466725" y="48034575"/>
          <a:ext cx="6210300" cy="2762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June 2008:</a:t>
          </a:r>
        </a:p>
      </xdr:txBody>
    </xdr:sp>
    <xdr:clientData/>
  </xdr:twoCellAnchor>
  <xdr:twoCellAnchor>
    <xdr:from>
      <xdr:col>1</xdr:col>
      <xdr:colOff>247650</xdr:colOff>
      <xdr:row>222</xdr:row>
      <xdr:rowOff>200025</xdr:rowOff>
    </xdr:from>
    <xdr:to>
      <xdr:col>12</xdr:col>
      <xdr:colOff>85725</xdr:colOff>
      <xdr:row>224</xdr:row>
      <xdr:rowOff>47625</xdr:rowOff>
    </xdr:to>
    <xdr:sp>
      <xdr:nvSpPr>
        <xdr:cNvPr id="15" name="Text Box 28"/>
        <xdr:cNvSpPr txBox="1">
          <a:spLocks noChangeArrowheads="1"/>
        </xdr:cNvSpPr>
      </xdr:nvSpPr>
      <xdr:spPr>
        <a:xfrm>
          <a:off x="504825" y="50320575"/>
          <a:ext cx="5486400" cy="3048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30 June 2008:</a:t>
          </a:r>
        </a:p>
      </xdr:txBody>
    </xdr:sp>
    <xdr:clientData/>
  </xdr:twoCellAnchor>
  <xdr:twoCellAnchor>
    <xdr:from>
      <xdr:col>1</xdr:col>
      <xdr:colOff>9525</xdr:colOff>
      <xdr:row>253</xdr:row>
      <xdr:rowOff>0</xdr:rowOff>
    </xdr:from>
    <xdr:to>
      <xdr:col>14</xdr:col>
      <xdr:colOff>0</xdr:colOff>
      <xdr:row>255</xdr:row>
      <xdr:rowOff>9525</xdr:rowOff>
    </xdr:to>
    <xdr:sp>
      <xdr:nvSpPr>
        <xdr:cNvPr id="16" name="Text Box 29"/>
        <xdr:cNvSpPr txBox="1">
          <a:spLocks noChangeArrowheads="1"/>
        </xdr:cNvSpPr>
      </xdr:nvSpPr>
      <xdr:spPr>
        <a:xfrm>
          <a:off x="266700" y="57102375"/>
          <a:ext cx="6591300"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(all denominated in Ringgit Malaysia) of the Group as at 30 June 2008 are as follows:</a:t>
          </a:r>
        </a:p>
      </xdr:txBody>
    </xdr:sp>
    <xdr:clientData/>
  </xdr:twoCellAnchor>
  <xdr:twoCellAnchor>
    <xdr:from>
      <xdr:col>1</xdr:col>
      <xdr:colOff>9525</xdr:colOff>
      <xdr:row>294</xdr:row>
      <xdr:rowOff>0</xdr:rowOff>
    </xdr:from>
    <xdr:to>
      <xdr:col>13</xdr:col>
      <xdr:colOff>0</xdr:colOff>
      <xdr:row>296</xdr:row>
      <xdr:rowOff>19050</xdr:rowOff>
    </xdr:to>
    <xdr:sp>
      <xdr:nvSpPr>
        <xdr:cNvPr id="17" name="Text Box 30"/>
        <xdr:cNvSpPr txBox="1">
          <a:spLocks noChangeArrowheads="1"/>
        </xdr:cNvSpPr>
      </xdr:nvSpPr>
      <xdr:spPr>
        <a:xfrm>
          <a:off x="266700" y="66389250"/>
          <a:ext cx="6562725" cy="476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1</xdr:col>
      <xdr:colOff>9525</xdr:colOff>
      <xdr:row>299</xdr:row>
      <xdr:rowOff>9525</xdr:rowOff>
    </xdr:from>
    <xdr:to>
      <xdr:col>13</xdr:col>
      <xdr:colOff>0</xdr:colOff>
      <xdr:row>302</xdr:row>
      <xdr:rowOff>0</xdr:rowOff>
    </xdr:to>
    <xdr:sp>
      <xdr:nvSpPr>
        <xdr:cNvPr id="18" name="Text Box 31"/>
        <xdr:cNvSpPr txBox="1">
          <a:spLocks noChangeArrowheads="1"/>
        </xdr:cNvSpPr>
      </xdr:nvSpPr>
      <xdr:spPr>
        <a:xfrm>
          <a:off x="266700" y="67541775"/>
          <a:ext cx="6562725" cy="6762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litigations for the Group as at the date of this report.</a:t>
          </a:r>
        </a:p>
      </xdr:txBody>
    </xdr:sp>
    <xdr:clientData/>
  </xdr:twoCellAnchor>
  <xdr:twoCellAnchor>
    <xdr:from>
      <xdr:col>0</xdr:col>
      <xdr:colOff>0</xdr:colOff>
      <xdr:row>0</xdr:row>
      <xdr:rowOff>19050</xdr:rowOff>
    </xdr:from>
    <xdr:to>
      <xdr:col>1</xdr:col>
      <xdr:colOff>1028700</xdr:colOff>
      <xdr:row>1</xdr:row>
      <xdr:rowOff>0</xdr:rowOff>
    </xdr:to>
    <xdr:pic>
      <xdr:nvPicPr>
        <xdr:cNvPr id="19" name="Picture 34" descr="Rce"/>
        <xdr:cNvPicPr preferRelativeResize="1">
          <a:picLocks noChangeAspect="1"/>
        </xdr:cNvPicPr>
      </xdr:nvPicPr>
      <xdr:blipFill>
        <a:blip r:embed="rId1"/>
        <a:srcRect l="26277" t="14857" r="31874" b="51428"/>
        <a:stretch>
          <a:fillRect/>
        </a:stretch>
      </xdr:blipFill>
      <xdr:spPr>
        <a:xfrm>
          <a:off x="0" y="19050"/>
          <a:ext cx="1285875" cy="504825"/>
        </a:xfrm>
        <a:prstGeom prst="rect">
          <a:avLst/>
        </a:prstGeom>
        <a:noFill/>
        <a:ln w="9525" cmpd="sng">
          <a:solidFill>
            <a:srgbClr val="FFFF00"/>
          </a:solidFill>
          <a:headEnd type="none"/>
          <a:tailEnd type="none"/>
        </a:ln>
      </xdr:spPr>
    </xdr:pic>
    <xdr:clientData/>
  </xdr:twoCellAnchor>
  <xdr:twoCellAnchor>
    <xdr:from>
      <xdr:col>1</xdr:col>
      <xdr:colOff>0</xdr:colOff>
      <xdr:row>8</xdr:row>
      <xdr:rowOff>0</xdr:rowOff>
    </xdr:from>
    <xdr:to>
      <xdr:col>12</xdr:col>
      <xdr:colOff>885825</xdr:colOff>
      <xdr:row>15</xdr:row>
      <xdr:rowOff>0</xdr:rowOff>
    </xdr:to>
    <xdr:sp>
      <xdr:nvSpPr>
        <xdr:cNvPr id="20" name="Text Box 33"/>
        <xdr:cNvSpPr txBox="1">
          <a:spLocks noChangeArrowheads="1"/>
        </xdr:cNvSpPr>
      </xdr:nvSpPr>
      <xdr:spPr>
        <a:xfrm>
          <a:off x="257175" y="2076450"/>
          <a:ext cx="6534150" cy="1533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This interim financial report is unaudited and has been prepared in accordance with the requirements of FRS 134 Interim Financial Reporting issued by the Malaysian Accounting Standards Board ("MASB") and Paragraph 9.22 of the Listing Requirements of Bursa Malaysia Securities Berhad. The interim financial report should be read in conjunction with the audited financial statements of the Company for the financial year ended 31 March 2008.</a:t>
          </a:r>
        </a:p>
      </xdr:txBody>
    </xdr:sp>
    <xdr:clientData/>
  </xdr:twoCellAnchor>
  <xdr:twoCellAnchor>
    <xdr:from>
      <xdr:col>1</xdr:col>
      <xdr:colOff>9525</xdr:colOff>
      <xdr:row>44</xdr:row>
      <xdr:rowOff>0</xdr:rowOff>
    </xdr:from>
    <xdr:to>
      <xdr:col>13</xdr:col>
      <xdr:colOff>0</xdr:colOff>
      <xdr:row>44</xdr:row>
      <xdr:rowOff>238125</xdr:rowOff>
    </xdr:to>
    <xdr:sp>
      <xdr:nvSpPr>
        <xdr:cNvPr id="21" name="Text Box 36"/>
        <xdr:cNvSpPr txBox="1">
          <a:spLocks noChangeArrowheads="1"/>
        </xdr:cNvSpPr>
      </xdr:nvSpPr>
      <xdr:spPr>
        <a:xfrm>
          <a:off x="266700" y="9906000"/>
          <a:ext cx="6562725" cy="238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materially affected by seasonal or cyclical factors.</a:t>
          </a:r>
        </a:p>
      </xdr:txBody>
    </xdr:sp>
    <xdr:clientData/>
  </xdr:twoCellAnchor>
  <xdr:twoCellAnchor>
    <xdr:from>
      <xdr:col>1</xdr:col>
      <xdr:colOff>9525</xdr:colOff>
      <xdr:row>49</xdr:row>
      <xdr:rowOff>0</xdr:rowOff>
    </xdr:from>
    <xdr:to>
      <xdr:col>13</xdr:col>
      <xdr:colOff>0</xdr:colOff>
      <xdr:row>51</xdr:row>
      <xdr:rowOff>47625</xdr:rowOff>
    </xdr:to>
    <xdr:sp>
      <xdr:nvSpPr>
        <xdr:cNvPr id="22" name="Text Box 37"/>
        <xdr:cNvSpPr txBox="1">
          <a:spLocks noChangeArrowheads="1"/>
        </xdr:cNvSpPr>
      </xdr:nvSpPr>
      <xdr:spPr>
        <a:xfrm>
          <a:off x="266700" y="11049000"/>
          <a:ext cx="6562725" cy="5048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in the current quarter and financial period to-date.</a:t>
          </a:r>
        </a:p>
      </xdr:txBody>
    </xdr:sp>
    <xdr:clientData/>
  </xdr:twoCellAnchor>
  <xdr:twoCellAnchor>
    <xdr:from>
      <xdr:col>1</xdr:col>
      <xdr:colOff>0</xdr:colOff>
      <xdr:row>17</xdr:row>
      <xdr:rowOff>0</xdr:rowOff>
    </xdr:from>
    <xdr:to>
      <xdr:col>13</xdr:col>
      <xdr:colOff>0</xdr:colOff>
      <xdr:row>23</xdr:row>
      <xdr:rowOff>0</xdr:rowOff>
    </xdr:to>
    <xdr:sp>
      <xdr:nvSpPr>
        <xdr:cNvPr id="23" name="Text Box 39"/>
        <xdr:cNvSpPr txBox="1">
          <a:spLocks noChangeArrowheads="1"/>
        </xdr:cNvSpPr>
      </xdr:nvSpPr>
      <xdr:spPr>
        <a:xfrm>
          <a:off x="257175" y="4000500"/>
          <a:ext cx="6572250" cy="13716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accounting policies adopted by the Group in this interim financial report are consistent with those adopted in the annual audited financial statements for the year ended 31 March 2008. In the current financial year, the Group adopted the following applicable new/revised Financial Reporting Standard ("FRS") effective for the financial period commencing on 1 April 2008:</a:t>
          </a:r>
        </a:p>
      </xdr:txBody>
    </xdr:sp>
    <xdr:clientData/>
  </xdr:twoCellAnchor>
  <xdr:oneCellAnchor>
    <xdr:from>
      <xdr:col>1</xdr:col>
      <xdr:colOff>9525</xdr:colOff>
      <xdr:row>194</xdr:row>
      <xdr:rowOff>28575</xdr:rowOff>
    </xdr:from>
    <xdr:ext cx="6553200" cy="619125"/>
    <xdr:sp>
      <xdr:nvSpPr>
        <xdr:cNvPr id="24" name="Text Box 41"/>
        <xdr:cNvSpPr txBox="1">
          <a:spLocks noChangeArrowheads="1"/>
        </xdr:cNvSpPr>
      </xdr:nvSpPr>
      <xdr:spPr>
        <a:xfrm>
          <a:off x="266700" y="43862625"/>
          <a:ext cx="6553200" cy="6191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 to-date.</a:t>
          </a:r>
        </a:p>
      </xdr:txBody>
    </xdr:sp>
    <xdr:clientData/>
  </xdr:oneCellAnchor>
  <xdr:oneCellAnchor>
    <xdr:from>
      <xdr:col>1</xdr:col>
      <xdr:colOff>9525</xdr:colOff>
      <xdr:row>191</xdr:row>
      <xdr:rowOff>209550</xdr:rowOff>
    </xdr:from>
    <xdr:ext cx="7172325" cy="390525"/>
    <xdr:sp>
      <xdr:nvSpPr>
        <xdr:cNvPr id="25" name="Text Box 42"/>
        <xdr:cNvSpPr txBox="1">
          <a:spLocks noChangeArrowheads="1"/>
        </xdr:cNvSpPr>
      </xdr:nvSpPr>
      <xdr:spPr>
        <a:xfrm>
          <a:off x="266700" y="43357800"/>
          <a:ext cx="7172325" cy="390525"/>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UNQUOTED INVESTMENTS AND/OR PROPERTIES</a:t>
          </a:r>
        </a:p>
      </xdr:txBody>
    </xdr:sp>
    <xdr:clientData/>
  </xdr:oneCellAnchor>
  <xdr:twoCellAnchor>
    <xdr:from>
      <xdr:col>1</xdr:col>
      <xdr:colOff>9525</xdr:colOff>
      <xdr:row>323</xdr:row>
      <xdr:rowOff>219075</xdr:rowOff>
    </xdr:from>
    <xdr:to>
      <xdr:col>13</xdr:col>
      <xdr:colOff>0</xdr:colOff>
      <xdr:row>327</xdr:row>
      <xdr:rowOff>133350</xdr:rowOff>
    </xdr:to>
    <xdr:sp>
      <xdr:nvSpPr>
        <xdr:cNvPr id="26" name="Text Box 44"/>
        <xdr:cNvSpPr txBox="1">
          <a:spLocks noChangeArrowheads="1"/>
        </xdr:cNvSpPr>
      </xdr:nvSpPr>
      <xdr:spPr>
        <a:xfrm>
          <a:off x="266700" y="73161525"/>
          <a:ext cx="6562725" cy="828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328</xdr:row>
      <xdr:rowOff>9525</xdr:rowOff>
    </xdr:from>
    <xdr:to>
      <xdr:col>13</xdr:col>
      <xdr:colOff>0</xdr:colOff>
      <xdr:row>331</xdr:row>
      <xdr:rowOff>219075</xdr:rowOff>
    </xdr:to>
    <xdr:sp>
      <xdr:nvSpPr>
        <xdr:cNvPr id="27" name="Text Box 45"/>
        <xdr:cNvSpPr txBox="1">
          <a:spLocks noChangeArrowheads="1"/>
        </xdr:cNvSpPr>
      </xdr:nvSpPr>
      <xdr:spPr>
        <a:xfrm>
          <a:off x="266700" y="74094975"/>
          <a:ext cx="6562725" cy="895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1</xdr:col>
      <xdr:colOff>0</xdr:colOff>
      <xdr:row>30</xdr:row>
      <xdr:rowOff>209550</xdr:rowOff>
    </xdr:from>
    <xdr:to>
      <xdr:col>13</xdr:col>
      <xdr:colOff>0</xdr:colOff>
      <xdr:row>35</xdr:row>
      <xdr:rowOff>0</xdr:rowOff>
    </xdr:to>
    <xdr:sp>
      <xdr:nvSpPr>
        <xdr:cNvPr id="28" name="Text Box 48"/>
        <xdr:cNvSpPr txBox="1">
          <a:spLocks noChangeArrowheads="1"/>
        </xdr:cNvSpPr>
      </xdr:nvSpPr>
      <xdr:spPr>
        <a:xfrm>
          <a:off x="257175" y="7181850"/>
          <a:ext cx="657225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adoption of the above FRSs and Amendment does not have any significant financial impact on the financial statements of the Group.</a:t>
          </a:r>
        </a:p>
      </xdr:txBody>
    </xdr:sp>
    <xdr:clientData/>
  </xdr:twoCellAnchor>
  <xdr:twoCellAnchor>
    <xdr:from>
      <xdr:col>1</xdr:col>
      <xdr:colOff>9525</xdr:colOff>
      <xdr:row>153</xdr:row>
      <xdr:rowOff>0</xdr:rowOff>
    </xdr:from>
    <xdr:to>
      <xdr:col>12</xdr:col>
      <xdr:colOff>914400</xdr:colOff>
      <xdr:row>157</xdr:row>
      <xdr:rowOff>219075</xdr:rowOff>
    </xdr:to>
    <xdr:sp>
      <xdr:nvSpPr>
        <xdr:cNvPr id="29" name="Text Box 49"/>
        <xdr:cNvSpPr txBox="1">
          <a:spLocks noChangeArrowheads="1"/>
        </xdr:cNvSpPr>
      </xdr:nvSpPr>
      <xdr:spPr>
        <a:xfrm>
          <a:off x="266700" y="34337625"/>
          <a:ext cx="6553200" cy="11334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quarter under review, the Group recorded a revenue of RM47.1 million, an increase of 30.5%, as compared to RM36.1 million in the preceding quarter. The increase in revenue was mainly attributed to the growth in loan receivables from its loan financing business.</a:t>
          </a:r>
        </a:p>
      </xdr:txBody>
    </xdr:sp>
    <xdr:clientData/>
  </xdr:twoCellAnchor>
  <xdr:twoCellAnchor>
    <xdr:from>
      <xdr:col>1</xdr:col>
      <xdr:colOff>9525</xdr:colOff>
      <xdr:row>145</xdr:row>
      <xdr:rowOff>0</xdr:rowOff>
    </xdr:from>
    <xdr:to>
      <xdr:col>12</xdr:col>
      <xdr:colOff>895350</xdr:colOff>
      <xdr:row>150</xdr:row>
      <xdr:rowOff>0</xdr:rowOff>
    </xdr:to>
    <xdr:sp>
      <xdr:nvSpPr>
        <xdr:cNvPr id="30" name="Text Box 50"/>
        <xdr:cNvSpPr txBox="1">
          <a:spLocks noChangeArrowheads="1"/>
        </xdr:cNvSpPr>
      </xdr:nvSpPr>
      <xdr:spPr>
        <a:xfrm>
          <a:off x="266700" y="32508825"/>
          <a:ext cx="6534150" cy="11430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recorded a net profit of RM13.6 million for the current financial period ended 30 June 2008. This is an improvement of 35.9% compared to the previous year's corresponding period, attributed mainly to the improved performance of its loan financing business.</a:t>
          </a:r>
        </a:p>
      </xdr:txBody>
    </xdr:sp>
    <xdr:clientData/>
  </xdr:twoCellAnchor>
  <xdr:twoCellAnchor>
    <xdr:from>
      <xdr:col>1</xdr:col>
      <xdr:colOff>9525</xdr:colOff>
      <xdr:row>158</xdr:row>
      <xdr:rowOff>0</xdr:rowOff>
    </xdr:from>
    <xdr:to>
      <xdr:col>12</xdr:col>
      <xdr:colOff>904875</xdr:colOff>
      <xdr:row>161</xdr:row>
      <xdr:rowOff>333375</xdr:rowOff>
    </xdr:to>
    <xdr:sp>
      <xdr:nvSpPr>
        <xdr:cNvPr id="31" name="Text Box 51"/>
        <xdr:cNvSpPr txBox="1">
          <a:spLocks noChangeArrowheads="1"/>
        </xdr:cNvSpPr>
      </xdr:nvSpPr>
      <xdr:spPr>
        <a:xfrm>
          <a:off x="266700" y="35480625"/>
          <a:ext cx="6543675" cy="10191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Profit before tax for the current quarter was RM17.1 million, lower than the preceding quarter of RM18.8 million mainly due to</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higher operating expenses as the Group continues to expand its branch network and intensify its marketing efforts.</a:t>
          </a:r>
        </a:p>
      </xdr:txBody>
    </xdr:sp>
    <xdr:clientData/>
  </xdr:twoCellAnchor>
  <xdr:twoCellAnchor>
    <xdr:from>
      <xdr:col>1</xdr:col>
      <xdr:colOff>228600</xdr:colOff>
      <xdr:row>77</xdr:row>
      <xdr:rowOff>9525</xdr:rowOff>
    </xdr:from>
    <xdr:to>
      <xdr:col>13</xdr:col>
      <xdr:colOff>0</xdr:colOff>
      <xdr:row>80</xdr:row>
      <xdr:rowOff>0</xdr:rowOff>
    </xdr:to>
    <xdr:sp>
      <xdr:nvSpPr>
        <xdr:cNvPr id="32" name="Text Box 53"/>
        <xdr:cNvSpPr txBox="1">
          <a:spLocks noChangeArrowheads="1"/>
        </xdr:cNvSpPr>
      </xdr:nvSpPr>
      <xdr:spPr>
        <a:xfrm>
          <a:off x="485775" y="17402175"/>
          <a:ext cx="6343650" cy="6858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Repayment of the Underwritten Commercial Papers ("CPs") by RCE Premier Sdn Bhd, a subsidiary of the Company, as follows:</a:t>
          </a:r>
        </a:p>
      </xdr:txBody>
    </xdr:sp>
    <xdr:clientData/>
  </xdr:twoCellAnchor>
  <xdr:twoCellAnchor>
    <xdr:from>
      <xdr:col>1</xdr:col>
      <xdr:colOff>228600</xdr:colOff>
      <xdr:row>62</xdr:row>
      <xdr:rowOff>209550</xdr:rowOff>
    </xdr:from>
    <xdr:to>
      <xdr:col>13</xdr:col>
      <xdr:colOff>0</xdr:colOff>
      <xdr:row>65</xdr:row>
      <xdr:rowOff>152400</xdr:rowOff>
    </xdr:to>
    <xdr:sp>
      <xdr:nvSpPr>
        <xdr:cNvPr id="33" name="Text Box 54"/>
        <xdr:cNvSpPr txBox="1">
          <a:spLocks noChangeArrowheads="1"/>
        </xdr:cNvSpPr>
      </xdr:nvSpPr>
      <xdr:spPr>
        <a:xfrm>
          <a:off x="485775" y="14173200"/>
          <a:ext cx="6343650" cy="6286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of the Asset-Backed Securities ("ABS") by Tresor Assets Berhad, a subsidiary of the Company, as follows:</a:t>
          </a:r>
        </a:p>
      </xdr:txBody>
    </xdr:sp>
    <xdr:clientData/>
  </xdr:twoCellAnchor>
  <xdr:twoCellAnchor>
    <xdr:from>
      <xdr:col>1</xdr:col>
      <xdr:colOff>228600</xdr:colOff>
      <xdr:row>71</xdr:row>
      <xdr:rowOff>161925</xdr:rowOff>
    </xdr:from>
    <xdr:to>
      <xdr:col>13</xdr:col>
      <xdr:colOff>0</xdr:colOff>
      <xdr:row>73</xdr:row>
      <xdr:rowOff>219075</xdr:rowOff>
    </xdr:to>
    <xdr:sp>
      <xdr:nvSpPr>
        <xdr:cNvPr id="34" name="Text Box 55"/>
        <xdr:cNvSpPr txBox="1">
          <a:spLocks noChangeArrowheads="1"/>
        </xdr:cNvSpPr>
      </xdr:nvSpPr>
      <xdr:spPr>
        <a:xfrm>
          <a:off x="485775" y="16182975"/>
          <a:ext cx="6343650" cy="5143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RM100.0 million ABS, RM8.0</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twoCellAnchor>
    <xdr:from>
      <xdr:col>1</xdr:col>
      <xdr:colOff>9525</xdr:colOff>
      <xdr:row>34</xdr:row>
      <xdr:rowOff>123825</xdr:rowOff>
    </xdr:from>
    <xdr:to>
      <xdr:col>13</xdr:col>
      <xdr:colOff>19050</xdr:colOff>
      <xdr:row>38</xdr:row>
      <xdr:rowOff>85725</xdr:rowOff>
    </xdr:to>
    <xdr:sp>
      <xdr:nvSpPr>
        <xdr:cNvPr id="35" name="Text Box 40"/>
        <xdr:cNvSpPr txBox="1">
          <a:spLocks noChangeArrowheads="1"/>
        </xdr:cNvSpPr>
      </xdr:nvSpPr>
      <xdr:spPr>
        <a:xfrm>
          <a:off x="266700" y="8010525"/>
          <a:ext cx="6581775" cy="704850"/>
        </a:xfrm>
        <a:prstGeom prst="rect">
          <a:avLst/>
        </a:prstGeom>
        <a:solidFill>
          <a:srgbClr val="FFFFFF"/>
        </a:solidFill>
        <a:ln w="9525" cmpd="sng">
          <a:noFill/>
        </a:ln>
      </xdr:spPr>
      <xdr:txBody>
        <a:bodyPr vertOverflow="clip" wrap="square" lIns="36576" tIns="32004" rIns="0" bIns="0"/>
        <a:p>
          <a:pPr algn="just">
            <a:defRPr/>
          </a:pPr>
          <a:r>
            <a:rPr lang="en-US" cap="none" sz="1400" b="1" i="0" u="none" baseline="0">
              <a:solidFill>
                <a:srgbClr val="000000"/>
              </a:solidFill>
            </a:rPr>
            <a:t>AUDITORS' REPORT ON PRECEDING ANNUAL AUDITED FINANCIAL STATEMENTS</a:t>
          </a:r>
        </a:p>
      </xdr:txBody>
    </xdr:sp>
    <xdr:clientData/>
  </xdr:twoCellAnchor>
  <xdr:twoCellAnchor>
    <xdr:from>
      <xdr:col>1</xdr:col>
      <xdr:colOff>9525</xdr:colOff>
      <xdr:row>172</xdr:row>
      <xdr:rowOff>0</xdr:rowOff>
    </xdr:from>
    <xdr:to>
      <xdr:col>13</xdr:col>
      <xdr:colOff>0</xdr:colOff>
      <xdr:row>174</xdr:row>
      <xdr:rowOff>152400</xdr:rowOff>
    </xdr:to>
    <xdr:sp>
      <xdr:nvSpPr>
        <xdr:cNvPr id="36" name="Text Box 17"/>
        <xdr:cNvSpPr txBox="1">
          <a:spLocks noChangeArrowheads="1"/>
        </xdr:cNvSpPr>
      </xdr:nvSpPr>
      <xdr:spPr>
        <a:xfrm>
          <a:off x="266700" y="38804850"/>
          <a:ext cx="6562725" cy="609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1</xdr:col>
      <xdr:colOff>9525</xdr:colOff>
      <xdr:row>89</xdr:row>
      <xdr:rowOff>9525</xdr:rowOff>
    </xdr:from>
    <xdr:to>
      <xdr:col>13</xdr:col>
      <xdr:colOff>0</xdr:colOff>
      <xdr:row>91</xdr:row>
      <xdr:rowOff>57150</xdr:rowOff>
    </xdr:to>
    <xdr:sp>
      <xdr:nvSpPr>
        <xdr:cNvPr id="37" name="Text Box 23"/>
        <xdr:cNvSpPr txBox="1">
          <a:spLocks noChangeArrowheads="1"/>
        </xdr:cNvSpPr>
      </xdr:nvSpPr>
      <xdr:spPr>
        <a:xfrm>
          <a:off x="266700" y="20088225"/>
          <a:ext cx="6562725" cy="5048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30 June 2008.</a:t>
          </a:r>
        </a:p>
      </xdr:txBody>
    </xdr:sp>
    <xdr:clientData/>
  </xdr:twoCellAnchor>
  <xdr:twoCellAnchor>
    <xdr:from>
      <xdr:col>1</xdr:col>
      <xdr:colOff>9525</xdr:colOff>
      <xdr:row>95</xdr:row>
      <xdr:rowOff>9525</xdr:rowOff>
    </xdr:from>
    <xdr:to>
      <xdr:col>13</xdr:col>
      <xdr:colOff>0</xdr:colOff>
      <xdr:row>97</xdr:row>
      <xdr:rowOff>0</xdr:rowOff>
    </xdr:to>
    <xdr:sp>
      <xdr:nvSpPr>
        <xdr:cNvPr id="38" name="Text Box 24"/>
        <xdr:cNvSpPr txBox="1">
          <a:spLocks noChangeArrowheads="1"/>
        </xdr:cNvSpPr>
      </xdr:nvSpPr>
      <xdr:spPr>
        <a:xfrm>
          <a:off x="266700" y="21459825"/>
          <a:ext cx="6562725"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ended 30 June 2008 were as follows:</a:t>
          </a:r>
        </a:p>
      </xdr:txBody>
    </xdr:sp>
    <xdr:clientData/>
  </xdr:twoCellAnchor>
  <xdr:twoCellAnchor>
    <xdr:from>
      <xdr:col>0</xdr:col>
      <xdr:colOff>247650</xdr:colOff>
      <xdr:row>25</xdr:row>
      <xdr:rowOff>209550</xdr:rowOff>
    </xdr:from>
    <xdr:to>
      <xdr:col>12</xdr:col>
      <xdr:colOff>914400</xdr:colOff>
      <xdr:row>28</xdr:row>
      <xdr:rowOff>9525</xdr:rowOff>
    </xdr:to>
    <xdr:sp>
      <xdr:nvSpPr>
        <xdr:cNvPr id="39" name="Text Box 48"/>
        <xdr:cNvSpPr txBox="1">
          <a:spLocks noChangeArrowheads="1"/>
        </xdr:cNvSpPr>
      </xdr:nvSpPr>
      <xdr:spPr>
        <a:xfrm>
          <a:off x="247650" y="6038850"/>
          <a:ext cx="6572250" cy="4857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Amendment to FRS 121: The Effects of Changes in Foreign Exchange Rates - Net  
  Investment in a Foreign Operation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eanlee.chong\Desktop\Copy%20of%20working30.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CBS"/>
      <sheetName val="CIS"/>
      <sheetName val="xxxCIS"/>
      <sheetName val="Sheet1"/>
      <sheetName val="CBS"/>
      <sheetName val="CFS1 (2)"/>
      <sheetName val="CFS"/>
      <sheetName val="CFS1"/>
      <sheetName val="Segmental analysis"/>
      <sheetName val="CFSxx"/>
      <sheetName val="xxxSeg Alys-loan financing (2)"/>
      <sheetName val="Seg Alys-loan financingok"/>
      <sheetName val="Seg Alys-Inv Hldg-ok"/>
      <sheetName val="seg alys-others"/>
      <sheetName val="SegAnlys-Consol-ok"/>
      <sheetName val="xxxSeg Alys-Inv Hldg-ok (2)"/>
      <sheetName val="xxSegAnlys-Consol"/>
      <sheetName val="xxCA"/>
      <sheetName val="xxPA"/>
      <sheetName val="PLnotes"/>
      <sheetName val="xxxPLnotes6-07 (2)"/>
      <sheetName val="taxation"/>
      <sheetName val="othernotes"/>
      <sheetName val="PPE"/>
      <sheetName val="xxtaxation (2)"/>
      <sheetName val="xxBSnotes"/>
      <sheetName val="xxreceivable(details)"/>
      <sheetName val="xxpayables(details)"/>
      <sheetName val="xxSheet1"/>
    </sheetNames>
    <sheetDataSet>
      <sheetData sheetId="19">
        <row r="61">
          <cell r="E61">
            <v>1442818.6087429468</v>
          </cell>
          <cell r="G61">
            <v>1218</v>
          </cell>
          <cell r="I61">
            <v>1442818.6087429468</v>
          </cell>
          <cell r="K61">
            <v>1218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1">
      <selection activeCell="B15" sqref="B15"/>
    </sheetView>
  </sheetViews>
  <sheetFormatPr defaultColWidth="9.140625" defaultRowHeight="12.75"/>
  <cols>
    <col min="1" max="1" width="3.00390625" style="24" customWidth="1"/>
    <col min="2" max="2" width="47.140625" style="24" customWidth="1"/>
    <col min="3" max="3" width="13.8515625" style="25" customWidth="1"/>
    <col min="4" max="4" width="2.00390625" style="26" customWidth="1"/>
    <col min="5" max="5" width="15.7109375" style="26" customWidth="1"/>
    <col min="6" max="6" width="2.140625" style="26" customWidth="1"/>
    <col min="7" max="7" width="14.421875" style="26" customWidth="1"/>
    <col min="8" max="8" width="0.9921875" style="26" customWidth="1"/>
    <col min="9" max="9" width="16.8515625" style="26" customWidth="1"/>
    <col min="10" max="16384" width="9.140625" style="24" customWidth="1"/>
  </cols>
  <sheetData>
    <row r="1" ht="41.25" customHeight="1"/>
    <row r="2" spans="1:9" ht="18" customHeight="1">
      <c r="A2" s="131" t="s">
        <v>129</v>
      </c>
      <c r="B2" s="132"/>
      <c r="C2" s="133"/>
      <c r="D2" s="134"/>
      <c r="E2" s="134"/>
      <c r="F2" s="134"/>
      <c r="G2" s="134"/>
      <c r="H2" s="134"/>
      <c r="I2" s="130" t="s">
        <v>131</v>
      </c>
    </row>
    <row r="3" spans="1:9" ht="18" customHeight="1">
      <c r="A3" s="135" t="s">
        <v>130</v>
      </c>
      <c r="B3" s="132"/>
      <c r="C3" s="133"/>
      <c r="D3" s="134"/>
      <c r="E3" s="134"/>
      <c r="F3" s="134"/>
      <c r="G3" s="134"/>
      <c r="H3" s="134"/>
      <c r="I3" s="130" t="s">
        <v>134</v>
      </c>
    </row>
    <row r="4" ht="18" customHeight="1" thickBot="1"/>
    <row r="5" spans="1:9" ht="19.5" customHeight="1">
      <c r="A5" s="137" t="s">
        <v>132</v>
      </c>
      <c r="B5" s="138"/>
      <c r="C5" s="139"/>
      <c r="D5" s="140"/>
      <c r="E5" s="140"/>
      <c r="F5" s="140"/>
      <c r="G5" s="140"/>
      <c r="H5" s="140"/>
      <c r="I5" s="140"/>
    </row>
    <row r="6" spans="1:9" ht="19.5" customHeight="1" thickBot="1">
      <c r="A6" s="141" t="s">
        <v>133</v>
      </c>
      <c r="B6" s="142"/>
      <c r="C6" s="143"/>
      <c r="D6" s="144"/>
      <c r="E6" s="144"/>
      <c r="F6" s="144"/>
      <c r="G6" s="144"/>
      <c r="H6" s="144"/>
      <c r="I6" s="144"/>
    </row>
    <row r="7" ht="18" customHeight="1">
      <c r="A7" s="23"/>
    </row>
    <row r="8" spans="1:9" ht="18" customHeight="1">
      <c r="A8" s="132"/>
      <c r="B8" s="132"/>
      <c r="C8" s="404"/>
      <c r="D8" s="404"/>
      <c r="E8" s="404"/>
      <c r="F8" s="134"/>
      <c r="G8" s="404"/>
      <c r="H8" s="404"/>
      <c r="I8" s="404"/>
    </row>
    <row r="9" spans="1:9" ht="18" customHeight="1">
      <c r="A9" s="132"/>
      <c r="B9" s="132"/>
      <c r="C9" s="404" t="s">
        <v>0</v>
      </c>
      <c r="D9" s="404"/>
      <c r="E9" s="404"/>
      <c r="F9" s="134"/>
      <c r="G9" s="404" t="s">
        <v>1</v>
      </c>
      <c r="H9" s="404"/>
      <c r="I9" s="404"/>
    </row>
    <row r="10" spans="1:9" ht="18" customHeight="1">
      <c r="A10" s="132"/>
      <c r="B10" s="132"/>
      <c r="C10" s="145">
        <f>+G10</f>
        <v>39629</v>
      </c>
      <c r="D10" s="146"/>
      <c r="E10" s="146">
        <f>+I10</f>
        <v>39263</v>
      </c>
      <c r="F10" s="147"/>
      <c r="G10" s="145">
        <v>39629</v>
      </c>
      <c r="H10" s="147"/>
      <c r="I10" s="146">
        <v>39263</v>
      </c>
    </row>
    <row r="11" spans="1:9" ht="18" customHeight="1">
      <c r="A11" s="132"/>
      <c r="B11" s="132"/>
      <c r="C11" s="148" t="s">
        <v>4</v>
      </c>
      <c r="D11" s="149"/>
      <c r="E11" s="149" t="s">
        <v>4</v>
      </c>
      <c r="F11" s="134"/>
      <c r="G11" s="148" t="s">
        <v>4</v>
      </c>
      <c r="H11" s="134"/>
      <c r="I11" s="149" t="s">
        <v>4</v>
      </c>
    </row>
    <row r="12" spans="1:9" ht="18" customHeight="1">
      <c r="A12" s="132"/>
      <c r="B12" s="132"/>
      <c r="C12" s="133"/>
      <c r="D12" s="134"/>
      <c r="E12" s="134"/>
      <c r="F12" s="134" t="s">
        <v>9</v>
      </c>
      <c r="G12" s="133"/>
      <c r="H12" s="134"/>
      <c r="I12" s="134"/>
    </row>
    <row r="13" spans="1:9" ht="18" customHeight="1">
      <c r="A13" s="150" t="s">
        <v>26</v>
      </c>
      <c r="B13" s="132" t="s">
        <v>5</v>
      </c>
      <c r="C13" s="151">
        <f>+'Income Statement'!C13</f>
        <v>47113000</v>
      </c>
      <c r="D13" s="93"/>
      <c r="E13" s="152">
        <f>+'Income Statement'!E13</f>
        <v>28055000</v>
      </c>
      <c r="F13" s="93"/>
      <c r="G13" s="151">
        <f>+'Income Statement'!G13</f>
        <v>47113000</v>
      </c>
      <c r="H13" s="93"/>
      <c r="I13" s="152">
        <f>+'Income Statement'!I13</f>
        <v>28055000</v>
      </c>
    </row>
    <row r="14" spans="1:9" ht="18" customHeight="1">
      <c r="A14" s="132"/>
      <c r="B14" s="132"/>
      <c r="C14" s="153"/>
      <c r="D14" s="90"/>
      <c r="E14" s="154"/>
      <c r="F14" s="90"/>
      <c r="G14" s="153"/>
      <c r="H14" s="90"/>
      <c r="I14" s="154"/>
    </row>
    <row r="15" spans="1:9" s="28" customFormat="1" ht="18" customHeight="1">
      <c r="A15" s="155" t="s">
        <v>27</v>
      </c>
      <c r="B15" s="156" t="s">
        <v>63</v>
      </c>
      <c r="C15" s="151">
        <f>+'Income Statement'!C23</f>
        <v>17074000</v>
      </c>
      <c r="D15" s="93"/>
      <c r="E15" s="152">
        <f>+'Income Statement'!E23</f>
        <v>13606000</v>
      </c>
      <c r="F15" s="93"/>
      <c r="G15" s="151">
        <f>+'Income Statement'!G23</f>
        <v>17074000</v>
      </c>
      <c r="H15" s="93"/>
      <c r="I15" s="152">
        <f>+'Income Statement'!I23</f>
        <v>13606000</v>
      </c>
    </row>
    <row r="16" spans="1:9" s="28" customFormat="1" ht="18" customHeight="1">
      <c r="A16" s="156"/>
      <c r="B16" s="156"/>
      <c r="C16" s="151"/>
      <c r="D16" s="93"/>
      <c r="E16" s="152"/>
      <c r="F16" s="93"/>
      <c r="G16" s="151"/>
      <c r="H16" s="93"/>
      <c r="I16" s="152"/>
    </row>
    <row r="17" spans="1:9" s="28" customFormat="1" ht="18" customHeight="1">
      <c r="A17" s="155" t="s">
        <v>28</v>
      </c>
      <c r="B17" s="156" t="s">
        <v>64</v>
      </c>
      <c r="C17" s="151">
        <f>'Income Statement'!C26</f>
        <v>13572000</v>
      </c>
      <c r="D17" s="93"/>
      <c r="E17" s="152">
        <f>'Income Statement'!E26</f>
        <v>9986000</v>
      </c>
      <c r="F17" s="93"/>
      <c r="G17" s="151">
        <f>'Income Statement'!G26</f>
        <v>13572000</v>
      </c>
      <c r="H17" s="93"/>
      <c r="I17" s="152">
        <f>'Income Statement'!I26</f>
        <v>9986000</v>
      </c>
    </row>
    <row r="18" spans="1:9" s="28" customFormat="1" ht="18" customHeight="1">
      <c r="A18" s="155"/>
      <c r="B18" s="156"/>
      <c r="C18" s="151"/>
      <c r="D18" s="93"/>
      <c r="E18" s="152"/>
      <c r="F18" s="93"/>
      <c r="G18" s="151"/>
      <c r="H18" s="93"/>
      <c r="I18" s="152"/>
    </row>
    <row r="19" spans="1:9" s="28" customFormat="1" ht="18" customHeight="1">
      <c r="A19" s="155" t="s">
        <v>29</v>
      </c>
      <c r="B19" s="156" t="s">
        <v>65</v>
      </c>
      <c r="C19" s="151"/>
      <c r="D19" s="93"/>
      <c r="E19" s="152"/>
      <c r="F19" s="93"/>
      <c r="G19" s="151"/>
      <c r="H19" s="93"/>
      <c r="I19" s="152"/>
    </row>
    <row r="20" spans="1:9" s="28" customFormat="1" ht="18" customHeight="1">
      <c r="A20" s="156"/>
      <c r="B20" s="156" t="s">
        <v>149</v>
      </c>
      <c r="C20" s="151">
        <f>'Income Statement'!C29</f>
        <v>13572000</v>
      </c>
      <c r="D20" s="93"/>
      <c r="E20" s="152">
        <f>'Income Statement'!E29</f>
        <v>9986000</v>
      </c>
      <c r="F20" s="93"/>
      <c r="G20" s="151">
        <f>'Income Statement'!G29</f>
        <v>13572000</v>
      </c>
      <c r="H20" s="93"/>
      <c r="I20" s="152">
        <f>'Income Statement'!I29</f>
        <v>9986000</v>
      </c>
    </row>
    <row r="21" spans="1:9" s="28" customFormat="1" ht="18" customHeight="1">
      <c r="A21" s="156"/>
      <c r="B21" s="156"/>
      <c r="C21" s="157"/>
      <c r="D21" s="93"/>
      <c r="E21" s="85"/>
      <c r="F21" s="93"/>
      <c r="G21" s="157"/>
      <c r="H21" s="93"/>
      <c r="I21" s="93"/>
    </row>
    <row r="22" spans="1:9" s="28" customFormat="1" ht="18" customHeight="1">
      <c r="A22" s="155" t="s">
        <v>30</v>
      </c>
      <c r="B22" s="156" t="s">
        <v>33</v>
      </c>
      <c r="C22" s="158">
        <f>+'Income Statement'!C35</f>
        <v>1.9089413055403182</v>
      </c>
      <c r="D22" s="93"/>
      <c r="E22" s="159">
        <f>'Income Statement'!E35</f>
        <v>1.55</v>
      </c>
      <c r="F22" s="93"/>
      <c r="G22" s="158">
        <f>+'Income Statement'!G35</f>
        <v>1.9089413055403182</v>
      </c>
      <c r="H22" s="93"/>
      <c r="I22" s="159">
        <f>+'Income Statement'!I35</f>
        <v>1.55</v>
      </c>
    </row>
    <row r="23" spans="1:9" s="28" customFormat="1" ht="18" customHeight="1">
      <c r="A23" s="156"/>
      <c r="B23" s="156"/>
      <c r="C23" s="157"/>
      <c r="D23" s="93"/>
      <c r="E23" s="93"/>
      <c r="F23" s="93"/>
      <c r="G23" s="157"/>
      <c r="H23" s="93"/>
      <c r="I23" s="93"/>
    </row>
    <row r="24" spans="1:9" s="28" customFormat="1" ht="18" customHeight="1">
      <c r="A24" s="155" t="s">
        <v>31</v>
      </c>
      <c r="B24" s="156" t="s">
        <v>66</v>
      </c>
      <c r="C24" s="157">
        <v>0</v>
      </c>
      <c r="D24" s="93"/>
      <c r="E24" s="93">
        <v>0</v>
      </c>
      <c r="F24" s="93"/>
      <c r="G24" s="157">
        <v>0</v>
      </c>
      <c r="H24" s="93"/>
      <c r="I24" s="93">
        <v>0</v>
      </c>
    </row>
    <row r="25" spans="1:9" s="28" customFormat="1" ht="18" customHeight="1">
      <c r="A25" s="155"/>
      <c r="B25" s="156"/>
      <c r="C25" s="160"/>
      <c r="D25" s="93"/>
      <c r="E25" s="93"/>
      <c r="F25" s="93"/>
      <c r="G25" s="157"/>
      <c r="H25" s="93"/>
      <c r="I25" s="93"/>
    </row>
    <row r="26" spans="1:9" s="13" customFormat="1" ht="18" customHeight="1">
      <c r="A26" s="14"/>
      <c r="B26" s="14"/>
      <c r="C26" s="14"/>
      <c r="D26" s="14"/>
      <c r="E26" s="14"/>
      <c r="F26" s="14"/>
      <c r="G26" s="14"/>
      <c r="H26" s="14"/>
      <c r="I26" s="14"/>
    </row>
    <row r="27" spans="1:9" s="13" customFormat="1" ht="18" customHeight="1">
      <c r="A27" s="14"/>
      <c r="B27" s="14"/>
      <c r="C27" s="14"/>
      <c r="D27" s="14"/>
      <c r="E27" s="136" t="s">
        <v>68</v>
      </c>
      <c r="F27" s="14"/>
      <c r="G27" s="14"/>
      <c r="H27" s="14"/>
      <c r="I27" s="161" t="s">
        <v>70</v>
      </c>
    </row>
    <row r="28" spans="1:9" s="13" customFormat="1" ht="18" customHeight="1">
      <c r="A28" s="14"/>
      <c r="B28" s="14"/>
      <c r="C28" s="14"/>
      <c r="D28" s="14"/>
      <c r="E28" s="136" t="s">
        <v>69</v>
      </c>
      <c r="F28" s="14"/>
      <c r="G28" s="14"/>
      <c r="H28" s="14"/>
      <c r="I28" s="136" t="s">
        <v>71</v>
      </c>
    </row>
    <row r="29" spans="1:9" s="13" customFormat="1" ht="18" customHeight="1">
      <c r="A29" s="14"/>
      <c r="B29" s="14"/>
      <c r="C29" s="14"/>
      <c r="D29" s="14"/>
      <c r="E29" s="136" t="s">
        <v>25</v>
      </c>
      <c r="F29" s="14"/>
      <c r="G29" s="14"/>
      <c r="H29" s="14"/>
      <c r="I29" s="136" t="s">
        <v>72</v>
      </c>
    </row>
    <row r="30" spans="1:9" s="28" customFormat="1" ht="18" customHeight="1">
      <c r="A30" s="155" t="s">
        <v>32</v>
      </c>
      <c r="B30" s="156" t="s">
        <v>67</v>
      </c>
      <c r="C30" s="160"/>
      <c r="D30" s="93"/>
      <c r="E30" s="93"/>
      <c r="F30" s="93"/>
      <c r="G30" s="160"/>
      <c r="H30" s="93"/>
      <c r="I30" s="93"/>
    </row>
    <row r="31" spans="1:9" s="28" customFormat="1" ht="18" customHeight="1">
      <c r="A31" s="156"/>
      <c r="B31" s="156" t="s">
        <v>150</v>
      </c>
      <c r="C31" s="160"/>
      <c r="D31" s="162"/>
      <c r="E31" s="163">
        <f>+BalanceSheet!D63</f>
        <v>0.35220614090608604</v>
      </c>
      <c r="F31" s="164"/>
      <c r="G31" s="165"/>
      <c r="H31" s="164"/>
      <c r="I31" s="163">
        <f>+BalanceSheet!F63</f>
        <v>0.3210879722746542</v>
      </c>
    </row>
    <row r="32" spans="1:9" s="28" customFormat="1" ht="18" customHeight="1">
      <c r="A32" s="156"/>
      <c r="B32" s="156"/>
      <c r="C32" s="160"/>
      <c r="D32" s="162"/>
      <c r="E32" s="163"/>
      <c r="F32" s="164"/>
      <c r="G32" s="165"/>
      <c r="H32" s="164"/>
      <c r="I32" s="163"/>
    </row>
    <row r="33" spans="1:9" s="28" customFormat="1" ht="18" customHeight="1">
      <c r="A33" s="155"/>
      <c r="B33" s="156"/>
      <c r="C33" s="160"/>
      <c r="D33" s="93"/>
      <c r="E33" s="93"/>
      <c r="F33" s="93"/>
      <c r="G33" s="160"/>
      <c r="H33" s="93"/>
      <c r="I33" s="93"/>
    </row>
    <row r="34" spans="1:9" s="28" customFormat="1" ht="18" customHeight="1">
      <c r="A34" s="155"/>
      <c r="B34" s="156"/>
      <c r="C34" s="404" t="s">
        <v>0</v>
      </c>
      <c r="D34" s="404"/>
      <c r="E34" s="404"/>
      <c r="F34" s="134"/>
      <c r="G34" s="404" t="s">
        <v>1</v>
      </c>
      <c r="H34" s="404"/>
      <c r="I34" s="404"/>
    </row>
    <row r="35" spans="1:9" s="28" customFormat="1" ht="18" customHeight="1">
      <c r="A35" s="156"/>
      <c r="B35" s="156"/>
      <c r="C35" s="145">
        <f>+G35</f>
        <v>39629</v>
      </c>
      <c r="D35" s="146"/>
      <c r="E35" s="146">
        <f>+I35</f>
        <v>39263</v>
      </c>
      <c r="F35" s="147"/>
      <c r="G35" s="145">
        <v>39629</v>
      </c>
      <c r="H35" s="147"/>
      <c r="I35" s="146">
        <v>39263</v>
      </c>
    </row>
    <row r="36" spans="1:9" s="28" customFormat="1" ht="18" customHeight="1">
      <c r="A36" s="156"/>
      <c r="B36" s="156"/>
      <c r="C36" s="148" t="s">
        <v>4</v>
      </c>
      <c r="D36" s="149"/>
      <c r="E36" s="149" t="s">
        <v>4</v>
      </c>
      <c r="F36" s="134"/>
      <c r="G36" s="148" t="s">
        <v>4</v>
      </c>
      <c r="H36" s="134"/>
      <c r="I36" s="149" t="s">
        <v>4</v>
      </c>
    </row>
    <row r="37" spans="1:9" s="28" customFormat="1" ht="18" customHeight="1">
      <c r="A37" s="156"/>
      <c r="B37" s="156"/>
      <c r="C37" s="148"/>
      <c r="D37" s="149"/>
      <c r="E37" s="149"/>
      <c r="F37" s="134"/>
      <c r="G37" s="148"/>
      <c r="H37" s="134"/>
      <c r="I37" s="149"/>
    </row>
    <row r="38" spans="1:9" s="28" customFormat="1" ht="18" customHeight="1">
      <c r="A38" s="155" t="s">
        <v>135</v>
      </c>
      <c r="B38" s="156" t="s">
        <v>136</v>
      </c>
      <c r="C38" s="281">
        <f>'[1]PLnotes'!$E$61</f>
        <v>1442818.6087429468</v>
      </c>
      <c r="D38" s="322"/>
      <c r="E38" s="322">
        <f>'[1]PLnotes'!$G$61</f>
        <v>1218</v>
      </c>
      <c r="F38" s="322"/>
      <c r="G38" s="281">
        <f>'[1]PLnotes'!$I$61</f>
        <v>1442818.6087429468</v>
      </c>
      <c r="H38" s="322"/>
      <c r="I38" s="322">
        <f>'[1]PLnotes'!$K$61</f>
        <v>1218</v>
      </c>
    </row>
    <row r="39" spans="1:9" s="28" customFormat="1" ht="18" customHeight="1">
      <c r="A39" s="156"/>
      <c r="B39" s="156"/>
      <c r="C39" s="327"/>
      <c r="D39" s="322"/>
      <c r="E39" s="322"/>
      <c r="F39" s="322"/>
      <c r="G39" s="327"/>
      <c r="H39" s="322"/>
      <c r="I39" s="322"/>
    </row>
    <row r="40" spans="1:9" s="28" customFormat="1" ht="18" customHeight="1">
      <c r="A40" s="155" t="s">
        <v>138</v>
      </c>
      <c r="B40" s="156" t="s">
        <v>137</v>
      </c>
      <c r="C40" s="281">
        <f>-'Income Statement'!C21</f>
        <v>15000</v>
      </c>
      <c r="D40" s="327">
        <f>-'Income Statement'!D21</f>
        <v>0</v>
      </c>
      <c r="E40" s="274">
        <f>-'Income Statement'!E21</f>
        <v>9000</v>
      </c>
      <c r="F40" s="341"/>
      <c r="G40" s="281">
        <f>-'Income Statement'!G21</f>
        <v>15000</v>
      </c>
      <c r="H40" s="341"/>
      <c r="I40" s="274">
        <f>-'Income Statement'!I21</f>
        <v>9000</v>
      </c>
    </row>
    <row r="41" spans="1:9" s="28" customFormat="1" ht="18" customHeight="1">
      <c r="A41" s="156"/>
      <c r="B41" s="156"/>
      <c r="C41" s="160"/>
      <c r="D41" s="93"/>
      <c r="F41" s="93"/>
      <c r="G41" s="160"/>
      <c r="H41" s="93"/>
      <c r="I41" s="93"/>
    </row>
    <row r="42" spans="1:9" s="28" customFormat="1" ht="18" customHeight="1">
      <c r="A42" s="156"/>
      <c r="B42" s="156"/>
      <c r="C42" s="160"/>
      <c r="D42" s="93"/>
      <c r="E42" s="93"/>
      <c r="F42" s="93"/>
      <c r="G42" s="160"/>
      <c r="H42" s="93"/>
      <c r="I42" s="93"/>
    </row>
    <row r="43" spans="1:9" s="28" customFormat="1" ht="18.75">
      <c r="A43" s="156"/>
      <c r="B43" s="156"/>
      <c r="C43" s="160"/>
      <c r="D43" s="93"/>
      <c r="E43" s="93"/>
      <c r="F43" s="93"/>
      <c r="G43" s="160"/>
      <c r="H43" s="93"/>
      <c r="I43" s="93"/>
    </row>
    <row r="44" spans="1:9" s="28" customFormat="1" ht="18.75">
      <c r="A44" s="156"/>
      <c r="B44" s="156"/>
      <c r="C44" s="160"/>
      <c r="D44" s="93"/>
      <c r="E44" s="93"/>
      <c r="F44" s="93"/>
      <c r="G44" s="160"/>
      <c r="H44" s="93"/>
      <c r="I44" s="93"/>
    </row>
    <row r="45" spans="1:9" s="28" customFormat="1" ht="18.75">
      <c r="A45" s="156"/>
      <c r="B45" s="156"/>
      <c r="C45" s="160"/>
      <c r="D45" s="93"/>
      <c r="E45" s="93"/>
      <c r="F45" s="93"/>
      <c r="G45" s="160"/>
      <c r="H45" s="93"/>
      <c r="I45" s="93"/>
    </row>
    <row r="46" spans="3:9" s="28" customFormat="1" ht="18">
      <c r="C46" s="15"/>
      <c r="D46" s="16"/>
      <c r="E46" s="16"/>
      <c r="F46" s="16"/>
      <c r="G46" s="15"/>
      <c r="H46" s="16"/>
      <c r="I46" s="16"/>
    </row>
    <row r="47" spans="3:9" s="28" customFormat="1" ht="18">
      <c r="C47" s="15"/>
      <c r="D47" s="16"/>
      <c r="E47" s="16"/>
      <c r="F47" s="16"/>
      <c r="G47" s="15"/>
      <c r="H47" s="16"/>
      <c r="I47" s="16"/>
    </row>
    <row r="48" spans="3:9" s="28" customFormat="1" ht="18">
      <c r="C48" s="15"/>
      <c r="D48" s="16"/>
      <c r="E48" s="16"/>
      <c r="F48" s="16"/>
      <c r="G48" s="15"/>
      <c r="H48" s="16"/>
      <c r="I48" s="16"/>
    </row>
    <row r="49" spans="3:9" s="28" customFormat="1" ht="18">
      <c r="C49" s="15"/>
      <c r="D49" s="16"/>
      <c r="E49" s="16"/>
      <c r="F49" s="16"/>
      <c r="G49" s="15"/>
      <c r="H49" s="16"/>
      <c r="I49" s="16"/>
    </row>
    <row r="50" spans="3:9" s="28" customFormat="1" ht="18">
      <c r="C50" s="15"/>
      <c r="D50" s="16"/>
      <c r="E50" s="16"/>
      <c r="F50" s="16"/>
      <c r="G50" s="15"/>
      <c r="H50" s="16"/>
      <c r="I50" s="16"/>
    </row>
    <row r="51" spans="3:9" s="28" customFormat="1" ht="18">
      <c r="C51" s="15"/>
      <c r="D51" s="16"/>
      <c r="E51" s="16"/>
      <c r="F51" s="16"/>
      <c r="G51" s="15"/>
      <c r="H51" s="16"/>
      <c r="I51" s="16"/>
    </row>
    <row r="52" spans="1:9" s="28" customFormat="1" ht="18">
      <c r="A52" s="27"/>
      <c r="C52" s="15"/>
      <c r="D52" s="16"/>
      <c r="E52" s="16"/>
      <c r="F52" s="16"/>
      <c r="G52" s="15"/>
      <c r="H52" s="16"/>
      <c r="I52" s="16"/>
    </row>
    <row r="53" spans="3:9" s="28" customFormat="1" ht="18">
      <c r="C53" s="15"/>
      <c r="D53" s="16"/>
      <c r="E53" s="16"/>
      <c r="F53" s="16"/>
      <c r="G53" s="15"/>
      <c r="H53" s="16"/>
      <c r="I53" s="16"/>
    </row>
    <row r="54" spans="3:9" s="28" customFormat="1" ht="18">
      <c r="C54" s="15"/>
      <c r="D54" s="16"/>
      <c r="E54" s="16"/>
      <c r="F54" s="16"/>
      <c r="G54" s="15"/>
      <c r="H54" s="16"/>
      <c r="I54" s="16"/>
    </row>
    <row r="55" spans="3:9" s="28" customFormat="1" ht="18">
      <c r="C55" s="15"/>
      <c r="D55" s="16"/>
      <c r="E55" s="16"/>
      <c r="F55" s="16"/>
      <c r="G55" s="15"/>
      <c r="H55" s="16"/>
      <c r="I55" s="16"/>
    </row>
    <row r="56" spans="3:9" s="28" customFormat="1" ht="18">
      <c r="C56" s="30"/>
      <c r="D56" s="16"/>
      <c r="E56" s="29"/>
      <c r="F56" s="16"/>
      <c r="G56" s="30"/>
      <c r="H56" s="16"/>
      <c r="I56" s="29"/>
    </row>
    <row r="57" spans="3:9" s="28" customFormat="1" ht="18">
      <c r="C57" s="15"/>
      <c r="D57" s="16"/>
      <c r="E57" s="16"/>
      <c r="F57" s="16"/>
      <c r="G57" s="15"/>
      <c r="H57" s="16"/>
      <c r="I57" s="16"/>
    </row>
    <row r="58" spans="2:9" s="28" customFormat="1" ht="18">
      <c r="B58" s="27"/>
      <c r="C58" s="15"/>
      <c r="D58" s="16"/>
      <c r="E58" s="16"/>
      <c r="F58" s="16"/>
      <c r="G58" s="15"/>
      <c r="H58" s="16"/>
      <c r="I58" s="16"/>
    </row>
    <row r="59" spans="3:9" s="28" customFormat="1" ht="18">
      <c r="C59" s="15"/>
      <c r="D59" s="16"/>
      <c r="E59" s="16"/>
      <c r="F59" s="16"/>
      <c r="G59" s="15"/>
      <c r="H59" s="16"/>
      <c r="I59" s="16"/>
    </row>
    <row r="60" spans="3:9" s="28" customFormat="1" ht="18">
      <c r="C60" s="15"/>
      <c r="D60" s="16"/>
      <c r="E60" s="16"/>
      <c r="F60" s="16"/>
      <c r="G60" s="15"/>
      <c r="H60" s="16"/>
      <c r="I60" s="16"/>
    </row>
    <row r="61" spans="3:9" s="28" customFormat="1" ht="18">
      <c r="C61" s="15"/>
      <c r="D61" s="16"/>
      <c r="E61" s="16"/>
      <c r="F61" s="16"/>
      <c r="G61" s="15"/>
      <c r="H61" s="16"/>
      <c r="I61" s="16"/>
    </row>
    <row r="62" spans="3:9" s="28" customFormat="1" ht="18">
      <c r="C62" s="15"/>
      <c r="D62" s="16"/>
      <c r="E62" s="16"/>
      <c r="F62" s="16"/>
      <c r="G62" s="15"/>
      <c r="H62" s="16"/>
      <c r="I62" s="16"/>
    </row>
    <row r="63" spans="3:9" s="28" customFormat="1" ht="18">
      <c r="C63" s="15"/>
      <c r="D63" s="16"/>
      <c r="E63" s="16"/>
      <c r="F63" s="16"/>
      <c r="G63" s="15"/>
      <c r="H63" s="16"/>
      <c r="I63" s="16"/>
    </row>
    <row r="64" spans="3:9" s="28" customFormat="1" ht="18">
      <c r="C64" s="15"/>
      <c r="D64" s="16"/>
      <c r="E64" s="16"/>
      <c r="F64" s="16"/>
      <c r="G64" s="15"/>
      <c r="H64" s="16"/>
      <c r="I64" s="16"/>
    </row>
    <row r="65" spans="3:9" s="28" customFormat="1" ht="18">
      <c r="C65" s="15"/>
      <c r="D65" s="16"/>
      <c r="E65" s="16"/>
      <c r="F65" s="16"/>
      <c r="G65" s="15"/>
      <c r="H65" s="16"/>
      <c r="I65" s="16"/>
    </row>
    <row r="66" spans="3:9" s="28" customFormat="1" ht="18">
      <c r="C66" s="15"/>
      <c r="D66" s="16"/>
      <c r="E66" s="16"/>
      <c r="F66" s="16"/>
      <c r="G66" s="16"/>
      <c r="H66" s="16"/>
      <c r="I66" s="16"/>
    </row>
    <row r="67" spans="3:9" s="28" customFormat="1" ht="18">
      <c r="C67" s="15"/>
      <c r="D67" s="16"/>
      <c r="E67" s="16"/>
      <c r="F67" s="16"/>
      <c r="G67" s="16"/>
      <c r="H67" s="16"/>
      <c r="I67" s="16"/>
    </row>
    <row r="68" spans="3:9" s="28" customFormat="1" ht="18">
      <c r="C68" s="15"/>
      <c r="D68" s="16"/>
      <c r="E68" s="16"/>
      <c r="F68" s="16"/>
      <c r="G68" s="16"/>
      <c r="H68" s="16"/>
      <c r="I68" s="16"/>
    </row>
    <row r="69" spans="3:9" s="28" customFormat="1" ht="18">
      <c r="C69" s="15"/>
      <c r="D69" s="16"/>
      <c r="E69" s="16"/>
      <c r="F69" s="16"/>
      <c r="G69" s="16"/>
      <c r="H69" s="16"/>
      <c r="I69" s="16"/>
    </row>
    <row r="70" spans="3:9" s="28" customFormat="1" ht="18">
      <c r="C70" s="15"/>
      <c r="D70" s="16"/>
      <c r="E70" s="16"/>
      <c r="F70" s="16"/>
      <c r="G70" s="16"/>
      <c r="H70" s="16"/>
      <c r="I70" s="16"/>
    </row>
    <row r="71" spans="3:9" s="28" customFormat="1" ht="18">
      <c r="C71" s="15"/>
      <c r="D71" s="16"/>
      <c r="E71" s="16"/>
      <c r="F71" s="16"/>
      <c r="G71" s="16"/>
      <c r="H71" s="16"/>
      <c r="I71" s="16"/>
    </row>
    <row r="72" spans="3:9" s="28" customFormat="1" ht="18">
      <c r="C72" s="15"/>
      <c r="D72" s="16"/>
      <c r="E72" s="16"/>
      <c r="F72" s="16"/>
      <c r="G72" s="16"/>
      <c r="H72" s="16"/>
      <c r="I72" s="16"/>
    </row>
    <row r="73" spans="3:9" s="28" customFormat="1" ht="18">
      <c r="C73" s="15"/>
      <c r="D73" s="16"/>
      <c r="E73" s="16"/>
      <c r="F73" s="16"/>
      <c r="G73" s="16"/>
      <c r="H73" s="16"/>
      <c r="I73" s="16"/>
    </row>
    <row r="74" spans="3:9" s="28" customFormat="1" ht="18">
      <c r="C74" s="15"/>
      <c r="D74" s="16"/>
      <c r="E74" s="16"/>
      <c r="F74" s="16"/>
      <c r="G74" s="16"/>
      <c r="H74" s="16"/>
      <c r="I74" s="16"/>
    </row>
    <row r="75" spans="3:9" s="28" customFormat="1" ht="18">
      <c r="C75" s="15"/>
      <c r="D75" s="16"/>
      <c r="E75" s="16"/>
      <c r="F75" s="16"/>
      <c r="G75" s="16"/>
      <c r="H75" s="16"/>
      <c r="I75" s="16"/>
    </row>
    <row r="76" spans="3:9" s="28" customFormat="1" ht="18">
      <c r="C76" s="15"/>
      <c r="D76" s="16"/>
      <c r="E76" s="16"/>
      <c r="F76" s="16"/>
      <c r="G76" s="16"/>
      <c r="H76" s="16"/>
      <c r="I76" s="16"/>
    </row>
    <row r="77" spans="3:9" s="28" customFormat="1" ht="18">
      <c r="C77" s="15"/>
      <c r="D77" s="16"/>
      <c r="E77" s="16"/>
      <c r="F77" s="16"/>
      <c r="G77" s="16"/>
      <c r="H77" s="16"/>
      <c r="I77" s="16"/>
    </row>
    <row r="78" spans="3:9" s="28" customFormat="1" ht="18">
      <c r="C78" s="15"/>
      <c r="D78" s="16"/>
      <c r="E78" s="16"/>
      <c r="F78" s="16"/>
      <c r="G78" s="16"/>
      <c r="H78" s="16"/>
      <c r="I78" s="16"/>
    </row>
    <row r="79" spans="3:9" s="28" customFormat="1" ht="18">
      <c r="C79" s="31"/>
      <c r="D79" s="32"/>
      <c r="E79" s="32"/>
      <c r="F79" s="32"/>
      <c r="G79" s="32"/>
      <c r="H79" s="32"/>
      <c r="I79" s="32"/>
    </row>
    <row r="80" spans="3:9" s="28" customFormat="1" ht="18">
      <c r="C80" s="31"/>
      <c r="D80" s="32"/>
      <c r="E80" s="32"/>
      <c r="F80" s="32"/>
      <c r="G80" s="32"/>
      <c r="H80" s="32"/>
      <c r="I80" s="32"/>
    </row>
    <row r="81" spans="3:9" s="28" customFormat="1" ht="18">
      <c r="C81" s="31"/>
      <c r="D81" s="32"/>
      <c r="E81" s="32"/>
      <c r="F81" s="32"/>
      <c r="G81" s="32"/>
      <c r="H81" s="32"/>
      <c r="I81" s="32"/>
    </row>
    <row r="82" spans="3:9" s="28" customFormat="1" ht="18">
      <c r="C82" s="31"/>
      <c r="D82" s="32"/>
      <c r="E82" s="32"/>
      <c r="F82" s="32"/>
      <c r="G82" s="32"/>
      <c r="H82" s="32"/>
      <c r="I82" s="32"/>
    </row>
    <row r="83" spans="3:9" s="28" customFormat="1" ht="18">
      <c r="C83" s="31"/>
      <c r="D83" s="32"/>
      <c r="E83" s="32"/>
      <c r="F83" s="32"/>
      <c r="G83" s="32"/>
      <c r="H83" s="32"/>
      <c r="I83" s="32"/>
    </row>
    <row r="84" spans="3:9" s="28" customFormat="1" ht="18">
      <c r="C84" s="31"/>
      <c r="D84" s="32"/>
      <c r="E84" s="32"/>
      <c r="F84" s="32"/>
      <c r="G84" s="32"/>
      <c r="H84" s="32"/>
      <c r="I84" s="32"/>
    </row>
    <row r="85" spans="3:9" s="28" customFormat="1" ht="18">
      <c r="C85" s="31"/>
      <c r="D85" s="32"/>
      <c r="E85" s="32"/>
      <c r="F85" s="32"/>
      <c r="G85" s="32"/>
      <c r="H85" s="32"/>
      <c r="I85" s="32"/>
    </row>
    <row r="86" spans="3:9" s="28" customFormat="1" ht="18">
      <c r="C86" s="31"/>
      <c r="D86" s="32"/>
      <c r="E86" s="32"/>
      <c r="F86" s="32"/>
      <c r="G86" s="32"/>
      <c r="H86" s="32"/>
      <c r="I86" s="32"/>
    </row>
    <row r="87" spans="3:9" s="28" customFormat="1" ht="18">
      <c r="C87" s="31"/>
      <c r="D87" s="32"/>
      <c r="E87" s="32"/>
      <c r="F87" s="32"/>
      <c r="G87" s="32"/>
      <c r="H87" s="32"/>
      <c r="I87" s="32"/>
    </row>
    <row r="88" spans="3:9" s="28" customFormat="1" ht="18">
      <c r="C88" s="31"/>
      <c r="D88" s="32"/>
      <c r="E88" s="32"/>
      <c r="F88" s="32"/>
      <c r="G88" s="32"/>
      <c r="H88" s="32"/>
      <c r="I88" s="32"/>
    </row>
    <row r="89" spans="3:9" s="28" customFormat="1" ht="18">
      <c r="C89" s="31"/>
      <c r="D89" s="32"/>
      <c r="E89" s="32"/>
      <c r="F89" s="32"/>
      <c r="G89" s="32"/>
      <c r="H89" s="32"/>
      <c r="I89" s="32"/>
    </row>
    <row r="90" spans="3:9" s="28" customFormat="1" ht="18">
      <c r="C90" s="31"/>
      <c r="D90" s="32"/>
      <c r="E90" s="32"/>
      <c r="F90" s="32"/>
      <c r="G90" s="32"/>
      <c r="H90" s="32"/>
      <c r="I90" s="32"/>
    </row>
    <row r="91" spans="3:9" s="28" customFormat="1" ht="18">
      <c r="C91" s="31"/>
      <c r="D91" s="32"/>
      <c r="E91" s="32"/>
      <c r="F91" s="32"/>
      <c r="G91" s="32"/>
      <c r="H91" s="32"/>
      <c r="I91" s="32"/>
    </row>
    <row r="92" spans="3:9" s="28" customFormat="1" ht="18">
      <c r="C92" s="31"/>
      <c r="D92" s="32"/>
      <c r="E92" s="32"/>
      <c r="F92" s="32"/>
      <c r="G92" s="32"/>
      <c r="H92" s="32"/>
      <c r="I92" s="32"/>
    </row>
    <row r="93" spans="3:9" s="28" customFormat="1" ht="18">
      <c r="C93" s="31"/>
      <c r="D93" s="32"/>
      <c r="E93" s="32"/>
      <c r="F93" s="32"/>
      <c r="G93" s="32"/>
      <c r="H93" s="32"/>
      <c r="I93" s="32"/>
    </row>
    <row r="94" spans="3:9" s="28" customFormat="1" ht="18">
      <c r="C94" s="31"/>
      <c r="D94" s="32"/>
      <c r="E94" s="32"/>
      <c r="F94" s="32"/>
      <c r="G94" s="32"/>
      <c r="H94" s="32"/>
      <c r="I94" s="32"/>
    </row>
    <row r="95" spans="3:9" s="28" customFormat="1" ht="18">
      <c r="C95" s="31"/>
      <c r="D95" s="32"/>
      <c r="E95" s="32"/>
      <c r="F95" s="32"/>
      <c r="G95" s="32"/>
      <c r="H95" s="32"/>
      <c r="I95" s="32"/>
    </row>
    <row r="96" spans="3:9" s="28" customFormat="1" ht="18">
      <c r="C96" s="31"/>
      <c r="D96" s="32"/>
      <c r="E96" s="32"/>
      <c r="F96" s="32"/>
      <c r="G96" s="32"/>
      <c r="H96" s="32"/>
      <c r="I96" s="32"/>
    </row>
    <row r="97" spans="3:9" s="28" customFormat="1" ht="18">
      <c r="C97" s="31"/>
      <c r="D97" s="32"/>
      <c r="E97" s="32"/>
      <c r="F97" s="32"/>
      <c r="G97" s="32"/>
      <c r="H97" s="32"/>
      <c r="I97" s="32"/>
    </row>
    <row r="98" spans="3:9" s="28" customFormat="1" ht="18">
      <c r="C98" s="31"/>
      <c r="D98" s="32"/>
      <c r="E98" s="32"/>
      <c r="F98" s="32"/>
      <c r="G98" s="32"/>
      <c r="H98" s="32"/>
      <c r="I98" s="32"/>
    </row>
    <row r="99" spans="3:9" s="28" customFormat="1" ht="18">
      <c r="C99" s="31"/>
      <c r="D99" s="32"/>
      <c r="E99" s="32"/>
      <c r="F99" s="32"/>
      <c r="G99" s="32"/>
      <c r="H99" s="32"/>
      <c r="I99" s="32"/>
    </row>
    <row r="100" spans="3:9" s="28" customFormat="1" ht="18">
      <c r="C100" s="31"/>
      <c r="D100" s="32"/>
      <c r="E100" s="32"/>
      <c r="F100" s="32"/>
      <c r="G100" s="32"/>
      <c r="H100" s="32"/>
      <c r="I100" s="32"/>
    </row>
    <row r="101" spans="3:9" s="28" customFormat="1" ht="18">
      <c r="C101" s="31"/>
      <c r="D101" s="32"/>
      <c r="E101" s="32"/>
      <c r="F101" s="32"/>
      <c r="G101" s="32"/>
      <c r="H101" s="32"/>
      <c r="I101" s="32"/>
    </row>
    <row r="102" spans="3:9" s="28" customFormat="1" ht="18">
      <c r="C102" s="31"/>
      <c r="D102" s="32"/>
      <c r="E102" s="32"/>
      <c r="F102" s="32"/>
      <c r="G102" s="32"/>
      <c r="H102" s="32"/>
      <c r="I102" s="32"/>
    </row>
    <row r="103" spans="3:9" s="28" customFormat="1" ht="18">
      <c r="C103" s="31"/>
      <c r="D103" s="32"/>
      <c r="E103" s="32"/>
      <c r="F103" s="32"/>
      <c r="G103" s="32"/>
      <c r="H103" s="32"/>
      <c r="I103" s="32"/>
    </row>
    <row r="104" spans="3:9" s="28" customFormat="1" ht="18">
      <c r="C104" s="31"/>
      <c r="D104" s="32"/>
      <c r="E104" s="32"/>
      <c r="F104" s="32"/>
      <c r="G104" s="32"/>
      <c r="H104" s="32"/>
      <c r="I104" s="32"/>
    </row>
    <row r="105" spans="3:9" s="28" customFormat="1" ht="18">
      <c r="C105" s="31"/>
      <c r="D105" s="32"/>
      <c r="E105" s="32"/>
      <c r="F105" s="32"/>
      <c r="G105" s="32"/>
      <c r="H105" s="32"/>
      <c r="I105" s="32"/>
    </row>
    <row r="106" spans="3:9" s="28" customFormat="1" ht="18">
      <c r="C106" s="31"/>
      <c r="D106" s="32"/>
      <c r="E106" s="32"/>
      <c r="F106" s="32"/>
      <c r="G106" s="32"/>
      <c r="H106" s="32"/>
      <c r="I106" s="32"/>
    </row>
  </sheetData>
  <sheetProtection/>
  <mergeCells count="6">
    <mergeCell ref="C34:E34"/>
    <mergeCell ref="G34:I34"/>
    <mergeCell ref="C8:E8"/>
    <mergeCell ref="G8:I8"/>
    <mergeCell ref="C9:E9"/>
    <mergeCell ref="G9:I9"/>
  </mergeCells>
  <printOptions/>
  <pageMargins left="0.52" right="0.196850393700787" top="0.511811023622047" bottom="0.511811023622047" header="0.511811023622047" footer="0.511811023622047"/>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75" zoomScaleNormal="75" zoomScaleSheetLayoutView="75" zoomScalePageLayoutView="0" workbookViewId="0" topLeftCell="A13">
      <selection activeCell="B20" sqref="B20"/>
    </sheetView>
  </sheetViews>
  <sheetFormatPr defaultColWidth="9.140625" defaultRowHeight="12.75"/>
  <cols>
    <col min="1" max="1" width="3.28125" style="6" customWidth="1"/>
    <col min="2" max="2" width="43.8515625" style="6" customWidth="1"/>
    <col min="3" max="3" width="14.7109375" style="6" customWidth="1"/>
    <col min="4" max="4" width="2.140625" style="6" customWidth="1"/>
    <col min="5" max="5" width="14.7109375" style="6" customWidth="1"/>
    <col min="6" max="6" width="1.7109375" style="6" customWidth="1"/>
    <col min="7" max="7" width="14.7109375" style="6" customWidth="1"/>
    <col min="8" max="8" width="1.7109375" style="6" customWidth="1"/>
    <col min="9" max="9" width="14.7109375" style="6" customWidth="1"/>
    <col min="10" max="10" width="2.7109375" style="6" customWidth="1"/>
    <col min="11" max="16384" width="9.140625" style="6" customWidth="1"/>
  </cols>
  <sheetData>
    <row r="1" spans="1:9" ht="41.25" customHeight="1">
      <c r="A1" s="24"/>
      <c r="B1" s="24"/>
      <c r="C1" s="25"/>
      <c r="D1" s="26"/>
      <c r="E1" s="26"/>
      <c r="F1" s="26"/>
      <c r="G1" s="26"/>
      <c r="H1" s="26"/>
      <c r="I1" s="26"/>
    </row>
    <row r="2" spans="1:9" ht="18" customHeight="1">
      <c r="A2" s="131" t="s">
        <v>129</v>
      </c>
      <c r="B2" s="132"/>
      <c r="C2" s="133"/>
      <c r="D2" s="134"/>
      <c r="E2" s="134"/>
      <c r="F2" s="134"/>
      <c r="G2" s="134"/>
      <c r="H2" s="134"/>
      <c r="I2" s="130" t="s">
        <v>131</v>
      </c>
    </row>
    <row r="3" spans="1:9" ht="18" customHeight="1">
      <c r="A3" s="135" t="s">
        <v>130</v>
      </c>
      <c r="B3" s="132"/>
      <c r="C3" s="133"/>
      <c r="D3" s="134"/>
      <c r="E3" s="134"/>
      <c r="F3" s="134"/>
      <c r="G3" s="134"/>
      <c r="H3" s="134"/>
      <c r="I3" s="130" t="s">
        <v>134</v>
      </c>
    </row>
    <row r="4" spans="1:9" ht="18" customHeight="1" thickBot="1">
      <c r="A4" s="24"/>
      <c r="B4" s="24"/>
      <c r="C4" s="25"/>
      <c r="D4" s="26"/>
      <c r="E4" s="26"/>
      <c r="F4" s="26"/>
      <c r="G4" s="26"/>
      <c r="H4" s="26"/>
      <c r="I4" s="26"/>
    </row>
    <row r="5" spans="1:9" ht="19.5" customHeight="1" thickBot="1">
      <c r="A5" s="166" t="s">
        <v>151</v>
      </c>
      <c r="B5" s="167"/>
      <c r="C5" s="168"/>
      <c r="D5" s="169"/>
      <c r="E5" s="169"/>
      <c r="F5" s="169"/>
      <c r="G5" s="169"/>
      <c r="H5" s="169"/>
      <c r="I5" s="169"/>
    </row>
    <row r="6" spans="1:9" ht="18" customHeight="1">
      <c r="A6" s="23"/>
      <c r="B6" s="24"/>
      <c r="C6" s="25"/>
      <c r="D6" s="26"/>
      <c r="E6" s="26"/>
      <c r="F6" s="26"/>
      <c r="G6" s="26"/>
      <c r="H6" s="26"/>
      <c r="I6" s="26"/>
    </row>
    <row r="7" spans="1:9" ht="18" customHeight="1">
      <c r="A7" s="4"/>
      <c r="B7" s="3"/>
      <c r="C7" s="405"/>
      <c r="D7" s="405"/>
      <c r="E7" s="405"/>
      <c r="F7" s="5"/>
      <c r="G7" s="405"/>
      <c r="H7" s="405"/>
      <c r="I7" s="405"/>
    </row>
    <row r="8" spans="1:9" ht="18" customHeight="1">
      <c r="A8" s="4"/>
      <c r="B8" s="14"/>
      <c r="C8" s="405" t="s">
        <v>0</v>
      </c>
      <c r="D8" s="405"/>
      <c r="E8" s="405"/>
      <c r="F8" s="59"/>
      <c r="G8" s="405" t="s">
        <v>1</v>
      </c>
      <c r="H8" s="405"/>
      <c r="I8" s="405"/>
    </row>
    <row r="9" spans="1:9" ht="18" customHeight="1">
      <c r="A9" s="4"/>
      <c r="B9" s="14"/>
      <c r="C9" s="405" t="s">
        <v>152</v>
      </c>
      <c r="D9" s="405"/>
      <c r="E9" s="405"/>
      <c r="F9" s="59"/>
      <c r="G9" s="406" t="s">
        <v>152</v>
      </c>
      <c r="H9" s="406"/>
      <c r="I9" s="406"/>
    </row>
    <row r="10" spans="1:9" ht="18" customHeight="1">
      <c r="A10" s="4"/>
      <c r="B10" s="14"/>
      <c r="C10" s="292">
        <f>+G10</f>
        <v>39629</v>
      </c>
      <c r="D10" s="292"/>
      <c r="E10" s="293">
        <f>+I10</f>
        <v>39263</v>
      </c>
      <c r="F10" s="293"/>
      <c r="G10" s="292">
        <f>'format-pl a'!G10</f>
        <v>39629</v>
      </c>
      <c r="H10" s="292"/>
      <c r="I10" s="293">
        <f>'format-pl a'!I10</f>
        <v>39263</v>
      </c>
    </row>
    <row r="11" spans="1:9" ht="18" customHeight="1">
      <c r="A11" s="4"/>
      <c r="B11" s="14"/>
      <c r="C11" s="124" t="s">
        <v>2</v>
      </c>
      <c r="D11" s="124"/>
      <c r="E11" s="287" t="s">
        <v>2</v>
      </c>
      <c r="F11" s="287"/>
      <c r="G11" s="124" t="str">
        <f>+C11</f>
        <v> RM'000</v>
      </c>
      <c r="H11" s="124"/>
      <c r="I11" s="287" t="s">
        <v>2</v>
      </c>
    </row>
    <row r="12" spans="1:9" ht="18" customHeight="1">
      <c r="A12" s="2"/>
      <c r="B12" s="59"/>
      <c r="C12" s="109"/>
      <c r="D12" s="109"/>
      <c r="E12" s="109"/>
      <c r="F12" s="109"/>
      <c r="G12" s="161"/>
      <c r="H12" s="161"/>
      <c r="I12" s="109"/>
    </row>
    <row r="13" spans="1:10" ht="18" customHeight="1">
      <c r="A13" s="170" t="s">
        <v>5</v>
      </c>
      <c r="C13" s="153">
        <v>47113000</v>
      </c>
      <c r="D13" s="171"/>
      <c r="E13" s="154">
        <v>28055000</v>
      </c>
      <c r="F13" s="171"/>
      <c r="G13" s="153">
        <f>C13</f>
        <v>47113000</v>
      </c>
      <c r="H13" s="172"/>
      <c r="I13" s="154">
        <f>E13</f>
        <v>28055000</v>
      </c>
      <c r="J13" s="7" t="s">
        <v>9</v>
      </c>
    </row>
    <row r="14" spans="1:9" ht="18" customHeight="1">
      <c r="A14" s="173"/>
      <c r="C14" s="153"/>
      <c r="D14" s="171"/>
      <c r="E14" s="154"/>
      <c r="F14" s="171"/>
      <c r="G14" s="153"/>
      <c r="H14" s="172"/>
      <c r="I14" s="154"/>
    </row>
    <row r="15" spans="1:9" ht="18" customHeight="1">
      <c r="A15" s="70" t="s">
        <v>139</v>
      </c>
      <c r="C15" s="153">
        <v>1910000</v>
      </c>
      <c r="D15" s="171"/>
      <c r="E15" s="154">
        <v>1417000</v>
      </c>
      <c r="F15" s="171"/>
      <c r="G15" s="153">
        <f aca="true" t="shared" si="0" ref="G15:G20">C15</f>
        <v>1910000</v>
      </c>
      <c r="H15" s="172"/>
      <c r="I15" s="154">
        <f>E15</f>
        <v>1417000</v>
      </c>
    </row>
    <row r="16" spans="1:9" ht="18" customHeight="1">
      <c r="A16" s="70" t="s">
        <v>142</v>
      </c>
      <c r="C16" s="334">
        <v>-12524000</v>
      </c>
      <c r="D16" s="335"/>
      <c r="E16" s="336">
        <v>-9490000</v>
      </c>
      <c r="F16" s="335"/>
      <c r="G16" s="334">
        <f t="shared" si="0"/>
        <v>-12524000</v>
      </c>
      <c r="H16" s="337"/>
      <c r="I16" s="338">
        <f>E16</f>
        <v>-9490000</v>
      </c>
    </row>
    <row r="17" spans="1:9" ht="18" customHeight="1">
      <c r="A17" s="70" t="s">
        <v>140</v>
      </c>
      <c r="C17" s="153">
        <v>-2332000</v>
      </c>
      <c r="D17" s="171"/>
      <c r="E17" s="154">
        <v>-1530000</v>
      </c>
      <c r="F17" s="171"/>
      <c r="G17" s="153">
        <f t="shared" si="0"/>
        <v>-2332000</v>
      </c>
      <c r="H17" s="172"/>
      <c r="I17" s="154">
        <f>E17</f>
        <v>-1530000</v>
      </c>
    </row>
    <row r="18" ht="18" customHeight="1">
      <c r="A18" s="70" t="s">
        <v>196</v>
      </c>
    </row>
    <row r="19" spans="1:9" ht="18" customHeight="1">
      <c r="A19" s="70"/>
      <c r="B19" s="14" t="s">
        <v>197</v>
      </c>
      <c r="C19" s="153">
        <v>-341000</v>
      </c>
      <c r="D19" s="171"/>
      <c r="E19" s="154">
        <v>-130000</v>
      </c>
      <c r="F19" s="171"/>
      <c r="G19" s="153">
        <f>C19</f>
        <v>-341000</v>
      </c>
      <c r="H19" s="172"/>
      <c r="I19" s="154">
        <f>E19</f>
        <v>-130000</v>
      </c>
    </row>
    <row r="20" spans="1:9" ht="18" customHeight="1">
      <c r="A20" s="70" t="s">
        <v>141</v>
      </c>
      <c r="B20" s="14"/>
      <c r="C20" s="153">
        <v>-16737000</v>
      </c>
      <c r="D20" s="171"/>
      <c r="E20" s="154">
        <v>-4707000</v>
      </c>
      <c r="F20" s="171"/>
      <c r="G20" s="153">
        <f t="shared" si="0"/>
        <v>-16737000</v>
      </c>
      <c r="H20" s="172"/>
      <c r="I20" s="154">
        <f>E20</f>
        <v>-4707000</v>
      </c>
    </row>
    <row r="21" spans="1:9" ht="18" customHeight="1">
      <c r="A21" s="70" t="s">
        <v>16</v>
      </c>
      <c r="C21" s="153">
        <v>-15000</v>
      </c>
      <c r="D21" s="171"/>
      <c r="E21" s="154">
        <v>-9000</v>
      </c>
      <c r="F21" s="171"/>
      <c r="G21" s="153">
        <f>C21</f>
        <v>-15000</v>
      </c>
      <c r="H21" s="172"/>
      <c r="I21" s="154">
        <f>E21</f>
        <v>-9000</v>
      </c>
    </row>
    <row r="22" spans="1:9" ht="18" customHeight="1">
      <c r="A22" s="52"/>
      <c r="C22" s="175"/>
      <c r="D22" s="171"/>
      <c r="E22" s="176"/>
      <c r="F22" s="171"/>
      <c r="G22" s="175"/>
      <c r="H22" s="172"/>
      <c r="I22" s="176"/>
    </row>
    <row r="23" spans="1:9" ht="18" customHeight="1">
      <c r="A23" s="63" t="s">
        <v>36</v>
      </c>
      <c r="C23" s="179">
        <f>SUM(C13:C22)</f>
        <v>17074000</v>
      </c>
      <c r="D23" s="65"/>
      <c r="E23" s="180">
        <f>SUM(E13:E22)</f>
        <v>13606000</v>
      </c>
      <c r="F23" s="85"/>
      <c r="G23" s="179">
        <f>SUM(G13:G22)</f>
        <v>17074000</v>
      </c>
      <c r="H23" s="65"/>
      <c r="I23" s="180">
        <f>SUM(I13:I22)</f>
        <v>13606000</v>
      </c>
    </row>
    <row r="24" spans="1:9" ht="18" customHeight="1">
      <c r="A24" s="52" t="s">
        <v>34</v>
      </c>
      <c r="C24" s="153">
        <v>-3502000</v>
      </c>
      <c r="D24" s="171"/>
      <c r="E24" s="154">
        <v>-3620000</v>
      </c>
      <c r="F24" s="171"/>
      <c r="G24" s="153">
        <f>C24</f>
        <v>-3502000</v>
      </c>
      <c r="H24" s="172"/>
      <c r="I24" s="154">
        <f>E24</f>
        <v>-3620000</v>
      </c>
    </row>
    <row r="25" spans="1:9" ht="18" customHeight="1">
      <c r="A25" s="52"/>
      <c r="C25" s="181"/>
      <c r="D25" s="177"/>
      <c r="E25" s="182"/>
      <c r="F25" s="183"/>
      <c r="G25" s="181"/>
      <c r="H25" s="184"/>
      <c r="I25" s="182"/>
    </row>
    <row r="26" spans="1:9" ht="18" customHeight="1" thickBot="1">
      <c r="A26" s="63" t="s">
        <v>42</v>
      </c>
      <c r="C26" s="185">
        <f>SUM(C23:C25)</f>
        <v>13572000</v>
      </c>
      <c r="D26" s="177"/>
      <c r="E26" s="186">
        <f>SUM(E23:E25)</f>
        <v>9986000</v>
      </c>
      <c r="F26" s="177"/>
      <c r="G26" s="185">
        <f>SUM(G23:G25)</f>
        <v>13572000</v>
      </c>
      <c r="H26" s="178"/>
      <c r="I26" s="186">
        <f>SUM(I23:I25)</f>
        <v>9986000</v>
      </c>
    </row>
    <row r="27" spans="1:9" ht="18" customHeight="1" thickTop="1">
      <c r="A27" s="63"/>
      <c r="C27" s="151"/>
      <c r="D27" s="177"/>
      <c r="E27" s="152"/>
      <c r="F27" s="177"/>
      <c r="G27" s="151"/>
      <c r="H27" s="178"/>
      <c r="I27" s="152"/>
    </row>
    <row r="28" spans="1:9" ht="18" customHeight="1">
      <c r="A28" s="63" t="s">
        <v>43</v>
      </c>
      <c r="C28" s="151"/>
      <c r="D28" s="177"/>
      <c r="E28" s="152"/>
      <c r="F28" s="177"/>
      <c r="G28" s="151"/>
      <c r="H28" s="178"/>
      <c r="I28" s="152"/>
    </row>
    <row r="29" spans="1:9" ht="18" customHeight="1">
      <c r="A29" s="52" t="s">
        <v>153</v>
      </c>
      <c r="C29" s="151">
        <f>C26</f>
        <v>13572000</v>
      </c>
      <c r="D29" s="177"/>
      <c r="E29" s="152">
        <f>E26</f>
        <v>9986000</v>
      </c>
      <c r="F29" s="177"/>
      <c r="G29" s="151">
        <f>G26</f>
        <v>13572000</v>
      </c>
      <c r="H29" s="178"/>
      <c r="I29" s="152">
        <f>E29</f>
        <v>9986000</v>
      </c>
    </row>
    <row r="30" spans="1:9" ht="18" customHeight="1">
      <c r="A30" s="52"/>
      <c r="C30" s="175"/>
      <c r="D30" s="177"/>
      <c r="E30" s="176"/>
      <c r="F30" s="177"/>
      <c r="G30" s="151"/>
      <c r="H30" s="178"/>
      <c r="I30" s="152"/>
    </row>
    <row r="31" spans="1:9" ht="18" customHeight="1" thickBot="1">
      <c r="A31" s="52"/>
      <c r="C31" s="185">
        <f>SUM(C29:C30)</f>
        <v>13572000</v>
      </c>
      <c r="D31" s="177"/>
      <c r="E31" s="186">
        <f>SUM(E29:E30)</f>
        <v>9986000</v>
      </c>
      <c r="F31" s="177"/>
      <c r="G31" s="185">
        <f>SUM(G29:G30)</f>
        <v>13572000</v>
      </c>
      <c r="H31" s="178"/>
      <c r="I31" s="186">
        <f>SUM(I29:I30)</f>
        <v>9986000</v>
      </c>
    </row>
    <row r="32" spans="1:9" ht="18" customHeight="1" thickTop="1">
      <c r="A32" s="52"/>
      <c r="C32" s="65"/>
      <c r="D32" s="65"/>
      <c r="E32" s="19"/>
      <c r="F32" s="187"/>
      <c r="G32" s="65"/>
      <c r="H32" s="187"/>
      <c r="I32" s="19"/>
    </row>
    <row r="33" spans="1:9" ht="18" customHeight="1">
      <c r="A33" s="63" t="s">
        <v>61</v>
      </c>
      <c r="C33" s="65"/>
      <c r="D33" s="65"/>
      <c r="E33" s="19"/>
      <c r="F33" s="187"/>
      <c r="G33" s="65"/>
      <c r="H33" s="187"/>
      <c r="I33" s="19"/>
    </row>
    <row r="34" spans="1:9" ht="18" customHeight="1">
      <c r="A34" s="63" t="s">
        <v>154</v>
      </c>
      <c r="C34" s="65"/>
      <c r="D34" s="65"/>
      <c r="E34" s="19"/>
      <c r="F34" s="187"/>
      <c r="G34" s="65"/>
      <c r="H34" s="187"/>
      <c r="I34" s="19"/>
    </row>
    <row r="35" spans="1:9" ht="18" customHeight="1" thickBot="1">
      <c r="A35" s="14" t="s">
        <v>44</v>
      </c>
      <c r="C35" s="354">
        <f>(C26/(BalanceSheet!D38*10))*100</f>
        <v>1.9089413055403182</v>
      </c>
      <c r="D35" s="353"/>
      <c r="E35" s="355">
        <v>1.55</v>
      </c>
      <c r="F35" s="356"/>
      <c r="G35" s="354">
        <f>(G26/(BalanceSheet!D38*10))*100</f>
        <v>1.9089413055403182</v>
      </c>
      <c r="H35" s="174"/>
      <c r="I35" s="188">
        <f>E35</f>
        <v>1.55</v>
      </c>
    </row>
    <row r="36" spans="1:9" ht="18" customHeight="1" thickTop="1">
      <c r="A36" s="119" t="s">
        <v>9</v>
      </c>
      <c r="C36" s="65"/>
      <c r="D36" s="65"/>
      <c r="E36" s="85"/>
      <c r="F36" s="85"/>
      <c r="G36" s="65"/>
      <c r="H36" s="65"/>
      <c r="I36" s="85"/>
    </row>
    <row r="37" spans="1:9" ht="18" customHeight="1" thickBot="1">
      <c r="A37" s="52" t="s">
        <v>198</v>
      </c>
      <c r="C37" s="189" t="s">
        <v>7</v>
      </c>
      <c r="D37" s="157"/>
      <c r="E37" s="189" t="s">
        <v>7</v>
      </c>
      <c r="F37" s="85"/>
      <c r="G37" s="189" t="s">
        <v>7</v>
      </c>
      <c r="H37" s="157"/>
      <c r="I37" s="189" t="s">
        <v>7</v>
      </c>
    </row>
    <row r="38" spans="1:9" ht="18" customHeight="1" thickTop="1">
      <c r="A38" s="4"/>
      <c r="B38" s="14"/>
      <c r="C38" s="14"/>
      <c r="D38" s="14"/>
      <c r="E38" s="14"/>
      <c r="F38" s="14"/>
      <c r="G38" s="14"/>
      <c r="H38" s="14"/>
      <c r="I38" s="14"/>
    </row>
    <row r="39" spans="1:9" ht="18" customHeight="1">
      <c r="A39" s="4"/>
      <c r="B39" s="14"/>
      <c r="C39" s="14"/>
      <c r="D39" s="14"/>
      <c r="E39" s="14"/>
      <c r="F39" s="14"/>
      <c r="G39" s="14"/>
      <c r="H39" s="14"/>
      <c r="I39" s="14"/>
    </row>
    <row r="40" spans="1:9" ht="18" customHeight="1">
      <c r="A40" s="4"/>
      <c r="B40" s="14"/>
      <c r="C40" s="14"/>
      <c r="D40" s="14"/>
      <c r="E40" s="14"/>
      <c r="F40" s="14"/>
      <c r="G40" s="14"/>
      <c r="H40" s="14"/>
      <c r="I40" s="14"/>
    </row>
    <row r="41" spans="1:9" ht="18" customHeight="1">
      <c r="A41" s="4"/>
      <c r="B41" s="14"/>
      <c r="C41" s="14"/>
      <c r="D41" s="14"/>
      <c r="E41" s="14"/>
      <c r="F41" s="14"/>
      <c r="G41" s="14"/>
      <c r="H41" s="14"/>
      <c r="I41" s="14"/>
    </row>
    <row r="42" ht="15.75">
      <c r="B42" s="4"/>
    </row>
    <row r="43" ht="15.75">
      <c r="B43" s="8"/>
    </row>
  </sheetData>
  <sheetProtection/>
  <mergeCells count="6">
    <mergeCell ref="C9:E9"/>
    <mergeCell ref="G9:I9"/>
    <mergeCell ref="C7:E7"/>
    <mergeCell ref="G7:I7"/>
    <mergeCell ref="C8:E8"/>
    <mergeCell ref="G8:I8"/>
  </mergeCells>
  <printOptions/>
  <pageMargins left="0.590551181102362" right="0.196850393700787" top="0.511811023622047" bottom="0.511811023622047" header="0.511811023622047" footer="0.511811023622047"/>
  <pageSetup fitToHeight="1" fitToWidth="1" horizontalDpi="600" verticalDpi="600" orientation="portrait" paperSize="9" scale="84" r:id="rId2"/>
  <ignoredErrors>
    <ignoredError sqref="I25 G22 E22 I30:I34 F30:F34 E25:E28 H30:H34 G25 E30 D30:D34 C30 C27:C28 C22 C25 G27:G28 I22 D22:D29 H22:H29 F22:F29 G30 I27:I28 C32:C34 E32:E34 G32:G34"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F83"/>
  <sheetViews>
    <sheetView view="pageBreakPreview" zoomScaleNormal="75" zoomScaleSheetLayoutView="100" zoomScalePageLayoutView="0" workbookViewId="0" topLeftCell="A1">
      <selection activeCell="B11" sqref="B11"/>
    </sheetView>
  </sheetViews>
  <sheetFormatPr defaultColWidth="9.140625" defaultRowHeight="17.25" customHeight="1"/>
  <cols>
    <col min="1" max="1" width="18.57421875" style="13" customWidth="1"/>
    <col min="2" max="2" width="56.00390625" style="13" customWidth="1"/>
    <col min="3" max="3" width="3.140625" style="13" customWidth="1"/>
    <col min="4" max="4" width="17.7109375" style="13" customWidth="1"/>
    <col min="5" max="5" width="2.8515625" style="13" customWidth="1"/>
    <col min="6" max="6" width="19.421875" style="376" customWidth="1"/>
    <col min="7" max="16384" width="9.140625" style="13" customWidth="1"/>
  </cols>
  <sheetData>
    <row r="1" spans="1:6" ht="40.5" customHeight="1">
      <c r="A1" s="24"/>
      <c r="B1" s="24"/>
      <c r="C1" s="26"/>
      <c r="D1" s="26"/>
      <c r="E1" s="26"/>
      <c r="F1" s="359"/>
    </row>
    <row r="2" spans="1:6" ht="18" customHeight="1">
      <c r="A2" s="131" t="s">
        <v>129</v>
      </c>
      <c r="B2" s="132"/>
      <c r="C2" s="134"/>
      <c r="D2" s="134"/>
      <c r="F2" s="360" t="s">
        <v>131</v>
      </c>
    </row>
    <row r="3" spans="1:6" ht="18" customHeight="1">
      <c r="A3" s="135" t="s">
        <v>130</v>
      </c>
      <c r="B3" s="132"/>
      <c r="C3" s="134"/>
      <c r="D3" s="134"/>
      <c r="F3" s="360" t="s">
        <v>134</v>
      </c>
    </row>
    <row r="4" spans="1:6" ht="14.25" customHeight="1" thickBot="1">
      <c r="A4" s="10"/>
      <c r="B4" s="11"/>
      <c r="C4" s="12"/>
      <c r="D4" s="12"/>
      <c r="E4" s="12"/>
      <c r="F4" s="359"/>
    </row>
    <row r="5" spans="1:6" ht="19.5" customHeight="1" thickBot="1">
      <c r="A5" s="198" t="s">
        <v>155</v>
      </c>
      <c r="B5" s="199"/>
      <c r="C5" s="201"/>
      <c r="D5" s="407"/>
      <c r="E5" s="408"/>
      <c r="F5" s="408"/>
    </row>
    <row r="6" spans="1:6" ht="11.25" customHeight="1">
      <c r="A6" s="63"/>
      <c r="B6" s="52"/>
      <c r="C6" s="65"/>
      <c r="D6" s="197"/>
      <c r="E6" s="82"/>
      <c r="F6" s="357"/>
    </row>
    <row r="7" spans="1:6" ht="18" customHeight="1">
      <c r="A7" s="52"/>
      <c r="B7" s="52"/>
      <c r="C7" s="14"/>
      <c r="D7" s="342" t="s">
        <v>3</v>
      </c>
      <c r="E7" s="157"/>
      <c r="F7" s="361" t="s">
        <v>3</v>
      </c>
    </row>
    <row r="8" spans="1:6" ht="18" customHeight="1">
      <c r="A8" s="52"/>
      <c r="B8" s="52"/>
      <c r="C8" s="14"/>
      <c r="D8" s="292">
        <f>'format-pl a'!C10</f>
        <v>39629</v>
      </c>
      <c r="E8" s="124"/>
      <c r="F8" s="362">
        <v>39538</v>
      </c>
    </row>
    <row r="9" spans="1:6" ht="19.5">
      <c r="A9" s="52"/>
      <c r="B9" s="52"/>
      <c r="C9" s="14"/>
      <c r="D9" s="124" t="s">
        <v>2</v>
      </c>
      <c r="E9" s="124"/>
      <c r="F9" s="363" t="s">
        <v>2</v>
      </c>
    </row>
    <row r="10" spans="1:6" ht="18" customHeight="1">
      <c r="A10" s="63" t="s">
        <v>45</v>
      </c>
      <c r="B10" s="52"/>
      <c r="C10" s="14"/>
      <c r="D10" s="82"/>
      <c r="E10" s="82"/>
      <c r="F10" s="364"/>
    </row>
    <row r="11" spans="1:6" ht="12.75" customHeight="1">
      <c r="A11" s="63"/>
      <c r="B11" s="52"/>
      <c r="C11" s="14"/>
      <c r="D11" s="82"/>
      <c r="E11" s="82"/>
      <c r="F11" s="364"/>
    </row>
    <row r="12" spans="1:6" ht="18" customHeight="1">
      <c r="A12" s="63" t="s">
        <v>49</v>
      </c>
      <c r="B12" s="52"/>
      <c r="C12" s="14"/>
      <c r="D12" s="82"/>
      <c r="E12" s="82"/>
      <c r="F12" s="364"/>
    </row>
    <row r="13" spans="1:6" ht="9.75" customHeight="1">
      <c r="A13" s="63"/>
      <c r="B13" s="52"/>
      <c r="C13" s="14"/>
      <c r="D13" s="190"/>
      <c r="E13" s="82"/>
      <c r="F13" s="365"/>
    </row>
    <row r="14" spans="1:6" ht="18" customHeight="1">
      <c r="A14" s="52" t="s">
        <v>53</v>
      </c>
      <c r="B14" s="58"/>
      <c r="C14" s="14"/>
      <c r="D14" s="191">
        <v>4012000</v>
      </c>
      <c r="E14" s="65"/>
      <c r="F14" s="366">
        <v>3463000</v>
      </c>
    </row>
    <row r="15" spans="1:6" ht="18" customHeight="1">
      <c r="A15" s="52" t="s">
        <v>57</v>
      </c>
      <c r="B15" s="58"/>
      <c r="C15" s="14"/>
      <c r="D15" s="192">
        <v>1689000</v>
      </c>
      <c r="E15" s="65"/>
      <c r="F15" s="367">
        <v>1698000</v>
      </c>
    </row>
    <row r="16" spans="1:6" ht="18" customHeight="1">
      <c r="A16" s="52" t="s">
        <v>54</v>
      </c>
      <c r="B16" s="58"/>
      <c r="C16" s="14"/>
      <c r="D16" s="192">
        <v>28677000</v>
      </c>
      <c r="E16" s="65"/>
      <c r="F16" s="367">
        <v>28677000</v>
      </c>
    </row>
    <row r="17" spans="1:6" ht="18" customHeight="1">
      <c r="A17" s="52" t="s">
        <v>228</v>
      </c>
      <c r="B17" s="58"/>
      <c r="C17" s="14"/>
      <c r="D17" s="192">
        <v>672592000</v>
      </c>
      <c r="E17" s="65"/>
      <c r="F17" s="367">
        <v>609349000</v>
      </c>
    </row>
    <row r="18" spans="1:6" ht="18" customHeight="1">
      <c r="A18" s="52" t="s">
        <v>199</v>
      </c>
      <c r="B18" s="58"/>
      <c r="C18" s="14"/>
      <c r="D18" s="192">
        <v>31557000</v>
      </c>
      <c r="E18" s="65"/>
      <c r="F18" s="367">
        <v>31557000</v>
      </c>
    </row>
    <row r="19" spans="1:6" ht="18" customHeight="1">
      <c r="A19" s="52" t="s">
        <v>55</v>
      </c>
      <c r="B19" s="58"/>
      <c r="C19" s="14"/>
      <c r="D19" s="192">
        <v>2444000</v>
      </c>
      <c r="E19" s="65"/>
      <c r="F19" s="367">
        <v>2895000</v>
      </c>
    </row>
    <row r="20" spans="1:6" ht="18" customHeight="1">
      <c r="A20" s="52"/>
      <c r="B20" s="58"/>
      <c r="C20" s="14"/>
      <c r="D20" s="271">
        <f>SUM(D14:D19)</f>
        <v>740971000</v>
      </c>
      <c r="E20" s="65"/>
      <c r="F20" s="202">
        <f>SUM(F14:F19)</f>
        <v>677639000</v>
      </c>
    </row>
    <row r="21" spans="1:6" ht="12.75" customHeight="1">
      <c r="A21" s="63"/>
      <c r="B21" s="63"/>
      <c r="C21" s="14"/>
      <c r="D21" s="179"/>
      <c r="E21" s="65"/>
      <c r="F21" s="247"/>
    </row>
    <row r="22" spans="1:6" ht="18" customHeight="1">
      <c r="A22" s="63" t="s">
        <v>50</v>
      </c>
      <c r="B22" s="58"/>
      <c r="C22" s="14"/>
      <c r="D22" s="179"/>
      <c r="E22" s="65"/>
      <c r="F22" s="247"/>
    </row>
    <row r="23" spans="1:6" ht="9" customHeight="1">
      <c r="A23" s="63"/>
      <c r="B23" s="58"/>
      <c r="C23" s="14"/>
      <c r="D23" s="179"/>
      <c r="E23" s="65"/>
      <c r="F23" s="247"/>
    </row>
    <row r="24" spans="1:6" ht="18" customHeight="1">
      <c r="A24" s="14" t="s">
        <v>77</v>
      </c>
      <c r="B24" s="14"/>
      <c r="C24" s="14"/>
      <c r="D24" s="191">
        <v>4587000</v>
      </c>
      <c r="E24" s="65"/>
      <c r="F24" s="366">
        <v>4587000</v>
      </c>
    </row>
    <row r="25" spans="1:6" ht="18" customHeight="1">
      <c r="A25" s="14" t="s">
        <v>75</v>
      </c>
      <c r="B25" s="14"/>
      <c r="C25" s="14"/>
      <c r="D25" s="192">
        <v>28386000</v>
      </c>
      <c r="E25" s="65"/>
      <c r="F25" s="367">
        <f>3022000+18835000</f>
        <v>21857000</v>
      </c>
    </row>
    <row r="26" spans="1:6" ht="18" customHeight="1">
      <c r="A26" s="52" t="s">
        <v>228</v>
      </c>
      <c r="B26" s="14"/>
      <c r="C26" s="14"/>
      <c r="D26" s="192">
        <v>81795000</v>
      </c>
      <c r="E26" s="65"/>
      <c r="F26" s="367">
        <v>71737000</v>
      </c>
    </row>
    <row r="27" spans="1:6" ht="18" customHeight="1">
      <c r="A27" s="52" t="s">
        <v>74</v>
      </c>
      <c r="B27" s="14"/>
      <c r="C27" s="14"/>
      <c r="D27" s="192">
        <v>14725000</v>
      </c>
      <c r="E27" s="65"/>
      <c r="F27" s="367">
        <v>21314000</v>
      </c>
    </row>
    <row r="28" spans="1:6" ht="18" customHeight="1">
      <c r="A28" s="52" t="s">
        <v>143</v>
      </c>
      <c r="B28" s="14"/>
      <c r="C28" s="14"/>
      <c r="D28" s="278">
        <v>204100000</v>
      </c>
      <c r="E28" s="65"/>
      <c r="F28" s="367">
        <v>176206000</v>
      </c>
    </row>
    <row r="29" spans="1:6" ht="18" customHeight="1">
      <c r="A29" s="52" t="s">
        <v>6</v>
      </c>
      <c r="B29" s="14"/>
      <c r="C29" s="14"/>
      <c r="D29" s="279">
        <v>3761000</v>
      </c>
      <c r="E29" s="65"/>
      <c r="F29" s="368">
        <v>2787000</v>
      </c>
    </row>
    <row r="30" spans="1:6" ht="18" customHeight="1">
      <c r="A30" s="59"/>
      <c r="B30" s="59"/>
      <c r="C30" s="59"/>
      <c r="D30" s="280">
        <f>SUM(D24:D29)</f>
        <v>337354000</v>
      </c>
      <c r="E30" s="106"/>
      <c r="F30" s="203">
        <f>SUM(F24:F29)</f>
        <v>298488000</v>
      </c>
    </row>
    <row r="31" spans="1:6" ht="10.5" customHeight="1">
      <c r="A31" s="59"/>
      <c r="B31" s="59"/>
      <c r="C31" s="59"/>
      <c r="D31" s="281"/>
      <c r="E31" s="106"/>
      <c r="F31" s="274"/>
    </row>
    <row r="32" spans="1:6" ht="18" customHeight="1" thickBot="1">
      <c r="A32" s="63" t="s">
        <v>156</v>
      </c>
      <c r="B32" s="59"/>
      <c r="C32" s="59"/>
      <c r="D32" s="282">
        <f>D20+D30</f>
        <v>1078325000</v>
      </c>
      <c r="E32" s="106"/>
      <c r="F32" s="369">
        <f>+F30+F20</f>
        <v>976127000</v>
      </c>
    </row>
    <row r="33" spans="1:6" ht="11.25" customHeight="1">
      <c r="A33" s="59"/>
      <c r="B33" s="59"/>
      <c r="C33" s="59"/>
      <c r="D33" s="281"/>
      <c r="E33" s="106"/>
      <c r="F33" s="274"/>
    </row>
    <row r="34" spans="1:6" ht="18" customHeight="1">
      <c r="A34" s="63" t="s">
        <v>46</v>
      </c>
      <c r="B34" s="52"/>
      <c r="C34" s="14"/>
      <c r="D34" s="246"/>
      <c r="E34" s="65"/>
      <c r="F34" s="247"/>
    </row>
    <row r="35" spans="1:6" ht="11.25" customHeight="1">
      <c r="A35" s="63"/>
      <c r="B35" s="52"/>
      <c r="C35" s="14"/>
      <c r="D35" s="246"/>
      <c r="E35" s="65"/>
      <c r="F35" s="247"/>
    </row>
    <row r="36" spans="1:6" ht="18" customHeight="1">
      <c r="A36" s="63" t="s">
        <v>157</v>
      </c>
      <c r="B36" s="52"/>
      <c r="C36" s="14"/>
      <c r="D36" s="246"/>
      <c r="E36" s="65"/>
      <c r="F36" s="247"/>
    </row>
    <row r="37" spans="1:6" ht="9" customHeight="1">
      <c r="A37" s="52"/>
      <c r="B37" s="52"/>
      <c r="C37" s="14"/>
      <c r="D37" s="246"/>
      <c r="E37" s="65"/>
      <c r="F37" s="247"/>
    </row>
    <row r="38" spans="1:6" ht="18" customHeight="1">
      <c r="A38" s="52" t="s">
        <v>73</v>
      </c>
      <c r="B38" s="14"/>
      <c r="C38" s="14"/>
      <c r="D38" s="283">
        <v>71097000</v>
      </c>
      <c r="E38" s="65"/>
      <c r="F38" s="366">
        <v>64634000</v>
      </c>
    </row>
    <row r="39" spans="1:6" ht="18" customHeight="1">
      <c r="A39" s="52" t="s">
        <v>47</v>
      </c>
      <c r="B39" s="14"/>
      <c r="C39" s="14"/>
      <c r="D39" s="278">
        <v>179311000</v>
      </c>
      <c r="E39" s="65"/>
      <c r="F39" s="367">
        <v>142898000</v>
      </c>
    </row>
    <row r="40" spans="1:6" ht="18" customHeight="1">
      <c r="A40" s="63" t="s">
        <v>56</v>
      </c>
      <c r="B40" s="14"/>
      <c r="C40" s="14"/>
      <c r="D40" s="271">
        <f>SUM(D38:D39)</f>
        <v>250408000</v>
      </c>
      <c r="E40" s="65"/>
      <c r="F40" s="202">
        <f>SUM(F38:F39)</f>
        <v>207532000</v>
      </c>
    </row>
    <row r="41" spans="1:6" ht="11.25" customHeight="1">
      <c r="A41" s="52"/>
      <c r="B41" s="14"/>
      <c r="C41" s="14"/>
      <c r="D41" s="246"/>
      <c r="E41" s="65"/>
      <c r="F41" s="247"/>
    </row>
    <row r="42" spans="1:6" ht="18" customHeight="1">
      <c r="A42" s="63" t="s">
        <v>51</v>
      </c>
      <c r="B42" s="14"/>
      <c r="C42" s="14"/>
      <c r="D42" s="246"/>
      <c r="E42" s="65"/>
      <c r="F42" s="247"/>
    </row>
    <row r="43" spans="1:6" ht="9" customHeight="1">
      <c r="A43" s="52"/>
      <c r="B43" s="14"/>
      <c r="C43" s="14"/>
      <c r="D43" s="246"/>
      <c r="E43" s="65"/>
      <c r="F43" s="247"/>
    </row>
    <row r="44" spans="1:6" ht="18" customHeight="1">
      <c r="A44" s="52" t="s">
        <v>200</v>
      </c>
      <c r="B44" s="14"/>
      <c r="C44" s="14"/>
      <c r="D44" s="284">
        <v>636000</v>
      </c>
      <c r="E44" s="65"/>
      <c r="F44" s="366">
        <v>684000</v>
      </c>
    </row>
    <row r="45" spans="1:6" ht="18" customHeight="1">
      <c r="A45" s="52" t="s">
        <v>41</v>
      </c>
      <c r="B45" s="14"/>
      <c r="C45" s="14"/>
      <c r="D45" s="285">
        <v>117000</v>
      </c>
      <c r="E45" s="65"/>
      <c r="F45" s="367">
        <v>152000</v>
      </c>
    </row>
    <row r="46" spans="1:6" ht="18" customHeight="1">
      <c r="A46" s="52" t="s">
        <v>8</v>
      </c>
      <c r="B46" s="14"/>
      <c r="C46" s="14"/>
      <c r="D46" s="278">
        <v>661687000</v>
      </c>
      <c r="E46" s="65"/>
      <c r="F46" s="367">
        <v>589807000</v>
      </c>
    </row>
    <row r="47" spans="1:6" ht="18" customHeight="1">
      <c r="A47" s="52" t="s">
        <v>144</v>
      </c>
      <c r="B47" s="14"/>
      <c r="C47" s="14"/>
      <c r="D47" s="279">
        <v>10000</v>
      </c>
      <c r="E47" s="65"/>
      <c r="F47" s="368">
        <v>273000</v>
      </c>
    </row>
    <row r="48" spans="1:6" ht="18" customHeight="1">
      <c r="A48" s="63"/>
      <c r="B48" s="52"/>
      <c r="C48" s="14"/>
      <c r="D48" s="271">
        <f>SUM(D44:D47)</f>
        <v>662450000</v>
      </c>
      <c r="E48" s="65"/>
      <c r="F48" s="202">
        <f>SUM(F44:F47)</f>
        <v>590916000</v>
      </c>
    </row>
    <row r="49" spans="1:6" ht="12" customHeight="1">
      <c r="A49" s="52"/>
      <c r="B49" s="52"/>
      <c r="C49" s="14"/>
      <c r="D49" s="246"/>
      <c r="E49" s="65"/>
      <c r="F49" s="247"/>
    </row>
    <row r="50" spans="1:6" ht="18" customHeight="1">
      <c r="A50" s="63" t="s">
        <v>52</v>
      </c>
      <c r="B50" s="52"/>
      <c r="C50" s="14"/>
      <c r="D50" s="246"/>
      <c r="E50" s="65"/>
      <c r="F50" s="247"/>
    </row>
    <row r="51" spans="1:6" ht="7.5" customHeight="1">
      <c r="A51" s="52"/>
      <c r="B51" s="52"/>
      <c r="C51" s="14"/>
      <c r="D51" s="246"/>
      <c r="E51" s="65"/>
      <c r="F51" s="247"/>
    </row>
    <row r="52" spans="1:6" ht="18" customHeight="1">
      <c r="A52" s="52" t="s">
        <v>201</v>
      </c>
      <c r="B52" s="14"/>
      <c r="C52" s="59"/>
      <c r="D52" s="284">
        <v>39565000</v>
      </c>
      <c r="E52" s="157"/>
      <c r="F52" s="370">
        <v>39723000</v>
      </c>
    </row>
    <row r="53" spans="1:6" ht="18" customHeight="1">
      <c r="A53" s="52" t="s">
        <v>200</v>
      </c>
      <c r="B53" s="14"/>
      <c r="C53" s="59"/>
      <c r="D53" s="285">
        <v>191000</v>
      </c>
      <c r="E53" s="157"/>
      <c r="F53" s="371">
        <v>190000</v>
      </c>
    </row>
    <row r="54" spans="1:6" ht="18" customHeight="1">
      <c r="A54" s="52" t="s">
        <v>41</v>
      </c>
      <c r="B54" s="14"/>
      <c r="C54" s="59"/>
      <c r="D54" s="285">
        <v>172000</v>
      </c>
      <c r="E54" s="157"/>
      <c r="F54" s="371">
        <v>187000</v>
      </c>
    </row>
    <row r="55" spans="1:6" ht="18" customHeight="1">
      <c r="A55" s="52" t="s">
        <v>8</v>
      </c>
      <c r="B55" s="14"/>
      <c r="C55" s="14"/>
      <c r="D55" s="285">
        <v>124977000</v>
      </c>
      <c r="E55" s="157"/>
      <c r="F55" s="371">
        <v>135917000</v>
      </c>
    </row>
    <row r="56" spans="1:6" ht="18" customHeight="1">
      <c r="A56" s="52" t="s">
        <v>34</v>
      </c>
      <c r="B56" s="14"/>
      <c r="C56" s="14"/>
      <c r="D56" s="285">
        <v>562000</v>
      </c>
      <c r="E56" s="157"/>
      <c r="F56" s="371">
        <v>1662000</v>
      </c>
    </row>
    <row r="57" spans="1:6" ht="18" customHeight="1">
      <c r="A57" s="63"/>
      <c r="B57" s="14"/>
      <c r="C57" s="14"/>
      <c r="D57" s="280">
        <f>SUM(D52:D56)</f>
        <v>165467000</v>
      </c>
      <c r="E57" s="157"/>
      <c r="F57" s="203">
        <f>SUM(F52:F56)</f>
        <v>177679000</v>
      </c>
    </row>
    <row r="58" spans="1:6" ht="11.25" customHeight="1">
      <c r="A58" s="52"/>
      <c r="B58" s="52"/>
      <c r="C58" s="14"/>
      <c r="D58" s="246"/>
      <c r="E58" s="65"/>
      <c r="F58" s="247"/>
    </row>
    <row r="59" spans="1:6" ht="18" customHeight="1">
      <c r="A59" s="63" t="s">
        <v>48</v>
      </c>
      <c r="B59" s="52"/>
      <c r="C59" s="14"/>
      <c r="D59" s="245">
        <f>+D48+D57</f>
        <v>827917000</v>
      </c>
      <c r="E59" s="65"/>
      <c r="F59" s="372">
        <f>+F48+F57</f>
        <v>768595000</v>
      </c>
    </row>
    <row r="60" spans="1:6" ht="9.75" customHeight="1">
      <c r="A60" s="52"/>
      <c r="B60" s="52"/>
      <c r="C60" s="14"/>
      <c r="D60" s="179"/>
      <c r="E60" s="65"/>
      <c r="F60" s="247"/>
    </row>
    <row r="61" spans="1:6" ht="18" customHeight="1" thickBot="1">
      <c r="A61" s="63" t="s">
        <v>227</v>
      </c>
      <c r="B61" s="52"/>
      <c r="C61" s="14"/>
      <c r="D61" s="193">
        <f>+D59+D40</f>
        <v>1078325000</v>
      </c>
      <c r="E61" s="65"/>
      <c r="F61" s="373">
        <f>+F59+F40</f>
        <v>976127000</v>
      </c>
    </row>
    <row r="62" spans="1:6" ht="9.75" customHeight="1">
      <c r="A62" s="52"/>
      <c r="B62" s="14"/>
      <c r="C62" s="14"/>
      <c r="D62" s="343"/>
      <c r="E62" s="65"/>
      <c r="F62" s="313"/>
    </row>
    <row r="63" spans="1:6" ht="18" customHeight="1" thickBot="1">
      <c r="A63" s="63" t="s">
        <v>202</v>
      </c>
      <c r="B63" s="58"/>
      <c r="C63" s="14"/>
      <c r="D63" s="194">
        <f>+D40/(D38*10)</f>
        <v>0.35220614090608604</v>
      </c>
      <c r="E63" s="65"/>
      <c r="F63" s="374">
        <f>+F40/(F38*10)</f>
        <v>0.3210879722746542</v>
      </c>
    </row>
    <row r="64" spans="1:6" ht="18" customHeight="1" thickTop="1">
      <c r="A64" s="14"/>
      <c r="B64" s="52"/>
      <c r="C64" s="14"/>
      <c r="D64" s="195"/>
      <c r="E64" s="65"/>
      <c r="F64" s="375"/>
    </row>
    <row r="65" spans="1:6" ht="18" customHeight="1">
      <c r="A65" s="14"/>
      <c r="B65" s="14"/>
      <c r="C65" s="14"/>
      <c r="D65" s="14"/>
      <c r="E65" s="14"/>
      <c r="F65" s="111"/>
    </row>
    <row r="66" spans="1:6" ht="18" customHeight="1">
      <c r="A66" s="14"/>
      <c r="B66" s="14"/>
      <c r="C66" s="14"/>
      <c r="D66" s="14"/>
      <c r="E66" s="14"/>
      <c r="F66" s="111"/>
    </row>
    <row r="67" spans="1:6" ht="18" customHeight="1">
      <c r="A67" s="14"/>
      <c r="B67" s="14"/>
      <c r="C67" s="14"/>
      <c r="D67" s="14"/>
      <c r="E67" s="14"/>
      <c r="F67" s="111"/>
    </row>
    <row r="68" spans="1:6" ht="18" customHeight="1">
      <c r="A68" s="14"/>
      <c r="B68" s="14"/>
      <c r="C68" s="14"/>
      <c r="D68" s="17"/>
      <c r="E68" s="14"/>
      <c r="F68" s="111"/>
    </row>
    <row r="69" spans="1:6" ht="18" customHeight="1">
      <c r="A69" s="14"/>
      <c r="B69" s="14"/>
      <c r="C69" s="14"/>
      <c r="D69" s="14"/>
      <c r="E69" s="14"/>
      <c r="F69" s="111"/>
    </row>
    <row r="70" spans="1:6" ht="17.25" customHeight="1">
      <c r="A70" s="14"/>
      <c r="B70" s="14"/>
      <c r="C70" s="14"/>
      <c r="D70" s="14"/>
      <c r="E70" s="14"/>
      <c r="F70" s="111"/>
    </row>
    <row r="71" spans="1:6" ht="17.25" customHeight="1">
      <c r="A71" s="14"/>
      <c r="B71" s="196"/>
      <c r="C71" s="14"/>
      <c r="D71" s="14"/>
      <c r="E71" s="14"/>
      <c r="F71" s="111"/>
    </row>
    <row r="72" spans="1:6" ht="17.25" customHeight="1">
      <c r="A72" s="14"/>
      <c r="B72" s="14"/>
      <c r="C72" s="14"/>
      <c r="D72" s="14"/>
      <c r="E72" s="14"/>
      <c r="F72" s="111"/>
    </row>
    <row r="73" spans="1:6" ht="17.25" customHeight="1">
      <c r="A73" s="14"/>
      <c r="B73" s="14"/>
      <c r="C73" s="14"/>
      <c r="D73" s="14"/>
      <c r="E73" s="14"/>
      <c r="F73" s="111"/>
    </row>
    <row r="74" spans="1:6" ht="17.25" customHeight="1">
      <c r="A74" s="14"/>
      <c r="B74" s="14"/>
      <c r="C74" s="14"/>
      <c r="D74" s="14"/>
      <c r="E74" s="14"/>
      <c r="F74" s="111"/>
    </row>
    <row r="75" spans="1:6" ht="17.25" customHeight="1">
      <c r="A75" s="14"/>
      <c r="B75" s="14"/>
      <c r="C75" s="14"/>
      <c r="D75" s="14"/>
      <c r="E75" s="14"/>
      <c r="F75" s="111"/>
    </row>
    <row r="76" spans="1:6" ht="17.25" customHeight="1">
      <c r="A76" s="14"/>
      <c r="B76" s="14"/>
      <c r="C76" s="14"/>
      <c r="D76" s="14"/>
      <c r="E76" s="14"/>
      <c r="F76" s="111"/>
    </row>
    <row r="77" spans="1:6" ht="17.25" customHeight="1">
      <c r="A77" s="14"/>
      <c r="B77" s="14"/>
      <c r="C77" s="14"/>
      <c r="D77" s="14"/>
      <c r="E77" s="14"/>
      <c r="F77" s="111"/>
    </row>
    <row r="78" spans="1:6" ht="17.25" customHeight="1">
      <c r="A78" s="14"/>
      <c r="B78" s="14"/>
      <c r="C78" s="14"/>
      <c r="D78" s="14"/>
      <c r="E78" s="14"/>
      <c r="F78" s="111"/>
    </row>
    <row r="79" spans="1:6" ht="17.25" customHeight="1">
      <c r="A79" s="14"/>
      <c r="B79" s="14"/>
      <c r="C79" s="14"/>
      <c r="D79" s="14"/>
      <c r="E79" s="14"/>
      <c r="F79" s="111"/>
    </row>
    <row r="80" spans="1:6" ht="17.25" customHeight="1">
      <c r="A80" s="14"/>
      <c r="B80" s="14"/>
      <c r="C80" s="14"/>
      <c r="D80" s="14"/>
      <c r="E80" s="14"/>
      <c r="F80" s="111"/>
    </row>
    <row r="81" spans="1:6" ht="17.25" customHeight="1">
      <c r="A81" s="14"/>
      <c r="B81" s="14"/>
      <c r="C81" s="14"/>
      <c r="D81" s="14"/>
      <c r="E81" s="14"/>
      <c r="F81" s="111"/>
    </row>
    <row r="82" spans="1:6" ht="17.25" customHeight="1">
      <c r="A82" s="14"/>
      <c r="B82" s="14"/>
      <c r="C82" s="14"/>
      <c r="D82" s="14"/>
      <c r="E82" s="14"/>
      <c r="F82" s="111"/>
    </row>
    <row r="83" spans="1:6" ht="17.25" customHeight="1">
      <c r="A83" s="14"/>
      <c r="B83" s="14"/>
      <c r="C83" s="14"/>
      <c r="D83" s="14"/>
      <c r="E83" s="14"/>
      <c r="F83" s="111"/>
    </row>
  </sheetData>
  <sheetProtection/>
  <mergeCells count="1">
    <mergeCell ref="D5:F5"/>
  </mergeCells>
  <printOptions horizontalCentered="1"/>
  <pageMargins left="0.2" right="0.1" top="0.2" bottom="0.2" header="0.2" footer="0.2"/>
  <pageSetup fitToHeight="1" fitToWidth="1" horizontalDpi="600" verticalDpi="600" orientation="portrait" paperSize="9" scale="74" r:id="rId2"/>
  <ignoredErrors>
    <ignoredError sqref="D69:D106 D64:D67 D58 D48:D51 D60 F40:F43 D41:D43 F64:F106 F49:F51 F58 F62 E40:E106 F60" emptyCellReference="1"/>
  </ignoredErrors>
  <drawing r:id="rId1"/>
</worksheet>
</file>

<file path=xl/worksheets/sheet4.xml><?xml version="1.0" encoding="utf-8"?>
<worksheet xmlns="http://schemas.openxmlformats.org/spreadsheetml/2006/main" xmlns:r="http://schemas.openxmlformats.org/officeDocument/2006/relationships">
  <dimension ref="A2:O49"/>
  <sheetViews>
    <sheetView tabSelected="1" view="pageBreakPreview" zoomScale="60" zoomScaleNormal="75" zoomScalePageLayoutView="0" workbookViewId="0" topLeftCell="B19">
      <selection activeCell="I31" sqref="I31"/>
    </sheetView>
  </sheetViews>
  <sheetFormatPr defaultColWidth="39.57421875" defaultRowHeight="12.75"/>
  <cols>
    <col min="1" max="1" width="3.8515625" style="20" hidden="1" customWidth="1"/>
    <col min="2" max="2" width="43.28125" style="20" customWidth="1"/>
    <col min="3" max="3" width="16.140625" style="20" customWidth="1"/>
    <col min="4" max="4" width="1.57421875" style="20" customWidth="1"/>
    <col min="5" max="5" width="18.8515625" style="20" customWidth="1"/>
    <col min="6" max="6" width="1.421875" style="20" customWidth="1"/>
    <col min="7" max="7" width="18.00390625" style="21" customWidth="1"/>
    <col min="8" max="8" width="1.421875" style="21" customWidth="1"/>
    <col min="9" max="9" width="16.8515625" style="20" customWidth="1"/>
    <col min="10" max="10" width="1.421875" style="20" customWidth="1"/>
    <col min="11" max="11" width="13.421875" style="20" customWidth="1"/>
    <col min="12" max="12" width="1.421875" style="20" customWidth="1"/>
    <col min="13" max="13" width="16.7109375" style="20" customWidth="1"/>
    <col min="14" max="16384" width="39.57421875" style="20" customWidth="1"/>
  </cols>
  <sheetData>
    <row r="1" ht="42" customHeight="1"/>
    <row r="2" spans="2:15" ht="18" customHeight="1">
      <c r="B2" s="131" t="s">
        <v>129</v>
      </c>
      <c r="C2" s="132"/>
      <c r="D2" s="205"/>
      <c r="E2" s="205"/>
      <c r="F2" s="205"/>
      <c r="G2" s="206"/>
      <c r="H2" s="206"/>
      <c r="I2" s="205"/>
      <c r="J2" s="205"/>
      <c r="K2" s="205"/>
      <c r="L2" s="205"/>
      <c r="M2" s="130" t="s">
        <v>131</v>
      </c>
      <c r="N2" s="205"/>
      <c r="O2" s="205"/>
    </row>
    <row r="3" spans="2:15" ht="18" customHeight="1">
      <c r="B3" s="135" t="s">
        <v>130</v>
      </c>
      <c r="C3" s="132"/>
      <c r="D3" s="205"/>
      <c r="E3" s="205"/>
      <c r="F3" s="205"/>
      <c r="G3" s="206"/>
      <c r="H3" s="206"/>
      <c r="I3" s="205"/>
      <c r="J3" s="205"/>
      <c r="K3" s="205"/>
      <c r="L3" s="205"/>
      <c r="M3" s="130" t="s">
        <v>134</v>
      </c>
      <c r="N3" s="205"/>
      <c r="O3" s="205"/>
    </row>
    <row r="4" spans="2:15" ht="18" customHeight="1" thickBot="1">
      <c r="B4" s="63"/>
      <c r="C4" s="205"/>
      <c r="D4" s="205"/>
      <c r="E4" s="205"/>
      <c r="F4" s="205"/>
      <c r="G4" s="206"/>
      <c r="H4" s="206"/>
      <c r="I4" s="205"/>
      <c r="J4" s="205"/>
      <c r="K4" s="205"/>
      <c r="L4" s="205"/>
      <c r="M4" s="205"/>
      <c r="N4" s="205"/>
      <c r="O4" s="205"/>
    </row>
    <row r="5" spans="2:15" ht="19.5" customHeight="1" thickBot="1">
      <c r="B5" s="223" t="s">
        <v>210</v>
      </c>
      <c r="C5" s="224"/>
      <c r="D5" s="224"/>
      <c r="E5" s="224"/>
      <c r="F5" s="224"/>
      <c r="G5" s="225"/>
      <c r="H5" s="225"/>
      <c r="I5" s="224"/>
      <c r="J5" s="224"/>
      <c r="K5" s="224"/>
      <c r="L5" s="224"/>
      <c r="M5" s="224"/>
      <c r="N5" s="205"/>
      <c r="O5" s="205"/>
    </row>
    <row r="6" spans="2:15" ht="18" customHeight="1">
      <c r="B6" s="207"/>
      <c r="C6" s="208"/>
      <c r="D6" s="208"/>
      <c r="E6" s="208"/>
      <c r="F6" s="208"/>
      <c r="G6" s="205"/>
      <c r="H6" s="206"/>
      <c r="I6" s="205"/>
      <c r="J6" s="205"/>
      <c r="K6" s="205"/>
      <c r="L6" s="205"/>
      <c r="M6" s="205"/>
      <c r="N6" s="205"/>
      <c r="O6" s="205"/>
    </row>
    <row r="7" spans="2:15" ht="18" customHeight="1">
      <c r="B7" s="209"/>
      <c r="C7" s="409" t="s">
        <v>158</v>
      </c>
      <c r="D7" s="409"/>
      <c r="E7" s="409"/>
      <c r="F7" s="409"/>
      <c r="G7" s="409"/>
      <c r="H7" s="409"/>
      <c r="I7" s="409"/>
      <c r="J7" s="409"/>
      <c r="K7" s="205"/>
      <c r="L7" s="205"/>
      <c r="M7" s="205"/>
      <c r="N7" s="205"/>
      <c r="O7" s="205"/>
    </row>
    <row r="8" spans="2:15" ht="18" customHeight="1">
      <c r="B8" s="209"/>
      <c r="C8" s="136"/>
      <c r="D8" s="136"/>
      <c r="E8" s="136"/>
      <c r="F8" s="136"/>
      <c r="G8" s="136"/>
      <c r="H8" s="136"/>
      <c r="I8" s="136"/>
      <c r="J8" s="136"/>
      <c r="K8" s="205"/>
      <c r="L8" s="205"/>
      <c r="M8" s="205"/>
      <c r="N8" s="205"/>
      <c r="O8" s="205"/>
    </row>
    <row r="9" spans="2:15" ht="18" customHeight="1">
      <c r="B9" s="209"/>
      <c r="C9" s="136"/>
      <c r="D9" s="136"/>
      <c r="E9" s="161" t="s">
        <v>245</v>
      </c>
      <c r="F9" s="136"/>
      <c r="G9" s="136"/>
      <c r="H9" s="136"/>
      <c r="I9" s="136"/>
      <c r="J9" s="136"/>
      <c r="K9" s="205"/>
      <c r="L9" s="205"/>
      <c r="M9" s="205"/>
      <c r="N9" s="205"/>
      <c r="O9" s="205"/>
    </row>
    <row r="10" spans="2:15" ht="18" customHeight="1">
      <c r="B10" s="209"/>
      <c r="C10" s="136"/>
      <c r="D10" s="136"/>
      <c r="E10" s="161" t="s">
        <v>246</v>
      </c>
      <c r="F10" s="67"/>
      <c r="G10" s="161" t="s">
        <v>79</v>
      </c>
      <c r="H10" s="136"/>
      <c r="I10" s="136"/>
      <c r="J10" s="136"/>
      <c r="K10" s="205"/>
      <c r="L10" s="205"/>
      <c r="M10" s="205"/>
      <c r="N10" s="205"/>
      <c r="O10" s="205"/>
    </row>
    <row r="11" spans="1:15" ht="18" customHeight="1">
      <c r="A11" s="22"/>
      <c r="B11" s="210"/>
      <c r="C11" s="205"/>
      <c r="D11" s="205"/>
      <c r="E11" s="294" t="s">
        <v>203</v>
      </c>
      <c r="F11" s="403"/>
      <c r="G11" s="294" t="s">
        <v>204</v>
      </c>
      <c r="H11" s="210"/>
      <c r="I11" s="205"/>
      <c r="J11" s="205"/>
      <c r="K11" s="205"/>
      <c r="L11" s="205"/>
      <c r="M11" s="205"/>
      <c r="N11" s="205"/>
      <c r="O11" s="205"/>
    </row>
    <row r="12" spans="1:15" ht="18" customHeight="1">
      <c r="A12" s="22"/>
      <c r="C12" s="294" t="s">
        <v>37</v>
      </c>
      <c r="D12" s="294"/>
      <c r="E12" s="294" t="s">
        <v>37</v>
      </c>
      <c r="F12" s="294"/>
      <c r="G12" s="294" t="s">
        <v>20</v>
      </c>
      <c r="H12" s="294"/>
      <c r="I12" s="294" t="s">
        <v>10</v>
      </c>
      <c r="J12" s="295"/>
      <c r="K12" s="294" t="s">
        <v>58</v>
      </c>
      <c r="L12" s="295"/>
      <c r="M12" s="294" t="s">
        <v>10</v>
      </c>
      <c r="N12" s="205"/>
      <c r="O12" s="205"/>
    </row>
    <row r="13" spans="1:15" ht="18" customHeight="1">
      <c r="A13" s="22"/>
      <c r="B13" s="210"/>
      <c r="C13" s="294" t="s">
        <v>14</v>
      </c>
      <c r="D13" s="294"/>
      <c r="E13" s="294" t="s">
        <v>40</v>
      </c>
      <c r="F13" s="294"/>
      <c r="G13" s="294" t="s">
        <v>145</v>
      </c>
      <c r="H13" s="294"/>
      <c r="I13" s="294" t="s">
        <v>47</v>
      </c>
      <c r="J13" s="295"/>
      <c r="K13" s="294" t="s">
        <v>59</v>
      </c>
      <c r="L13" s="295"/>
      <c r="M13" s="294" t="s">
        <v>60</v>
      </c>
      <c r="N13" s="205"/>
      <c r="O13" s="205"/>
    </row>
    <row r="14" spans="3:15" ht="18" customHeight="1">
      <c r="C14" s="294" t="s">
        <v>4</v>
      </c>
      <c r="D14" s="294"/>
      <c r="E14" s="294" t="s">
        <v>4</v>
      </c>
      <c r="F14" s="294"/>
      <c r="G14" s="294" t="s">
        <v>4</v>
      </c>
      <c r="H14" s="294"/>
      <c r="I14" s="294" t="s">
        <v>4</v>
      </c>
      <c r="J14" s="295"/>
      <c r="K14" s="294" t="s">
        <v>4</v>
      </c>
      <c r="L14" s="295"/>
      <c r="M14" s="294" t="s">
        <v>4</v>
      </c>
      <c r="N14" s="205"/>
      <c r="O14" s="205"/>
    </row>
    <row r="15" spans="3:15" ht="18" customHeight="1">
      <c r="C15" s="210"/>
      <c r="D15" s="210"/>
      <c r="E15" s="210"/>
      <c r="F15" s="210"/>
      <c r="G15" s="210"/>
      <c r="H15" s="210"/>
      <c r="I15" s="210"/>
      <c r="J15" s="205"/>
      <c r="K15" s="210"/>
      <c r="L15" s="205"/>
      <c r="M15" s="210"/>
      <c r="N15" s="205"/>
      <c r="O15" s="205"/>
    </row>
    <row r="16" spans="2:15" ht="15" customHeight="1">
      <c r="B16" s="209"/>
      <c r="C16" s="205"/>
      <c r="D16" s="205"/>
      <c r="E16" s="211"/>
      <c r="F16" s="212"/>
      <c r="G16" s="213"/>
      <c r="H16" s="206"/>
      <c r="I16" s="205"/>
      <c r="J16" s="205"/>
      <c r="K16" s="205"/>
      <c r="L16" s="205"/>
      <c r="M16" s="205"/>
      <c r="N16" s="205"/>
      <c r="O16" s="205"/>
    </row>
    <row r="17" spans="2:15" ht="18" customHeight="1">
      <c r="B17" s="209" t="s">
        <v>211</v>
      </c>
      <c r="C17" s="154">
        <v>64634000</v>
      </c>
      <c r="D17" s="154"/>
      <c r="E17" s="214">
        <v>3563000</v>
      </c>
      <c r="F17" s="152"/>
      <c r="G17" s="216">
        <v>93539000</v>
      </c>
      <c r="H17" s="154"/>
      <c r="I17" s="154">
        <f>SUM(E17:G17)</f>
        <v>97102000</v>
      </c>
      <c r="J17" s="217"/>
      <c r="K17" s="174">
        <v>0</v>
      </c>
      <c r="L17" s="217"/>
      <c r="M17" s="217">
        <f>C17+I17+K17</f>
        <v>161736000</v>
      </c>
      <c r="N17" s="205"/>
      <c r="O17" s="205"/>
    </row>
    <row r="18" spans="2:15" ht="15" customHeight="1">
      <c r="B18" s="205"/>
      <c r="C18" s="154"/>
      <c r="D18" s="154"/>
      <c r="E18" s="214"/>
      <c r="F18" s="152"/>
      <c r="G18" s="216"/>
      <c r="H18" s="154"/>
      <c r="I18" s="154"/>
      <c r="J18" s="217"/>
      <c r="K18" s="174"/>
      <c r="L18" s="217"/>
      <c r="M18" s="217"/>
      <c r="N18" s="205"/>
      <c r="O18" s="205"/>
    </row>
    <row r="19" spans="2:15" ht="18" customHeight="1">
      <c r="B19" s="205" t="s">
        <v>42</v>
      </c>
      <c r="C19" s="215">
        <v>0</v>
      </c>
      <c r="D19" s="215"/>
      <c r="E19" s="219">
        <v>0</v>
      </c>
      <c r="F19" s="215"/>
      <c r="G19" s="216">
        <f>'Income Statement'!I26</f>
        <v>9986000</v>
      </c>
      <c r="H19" s="152"/>
      <c r="I19" s="152">
        <f>SUM(E19:G19)</f>
        <v>9986000</v>
      </c>
      <c r="J19" s="218"/>
      <c r="K19" s="215">
        <v>0</v>
      </c>
      <c r="L19" s="218"/>
      <c r="M19" s="218">
        <f>C19+I19+K19</f>
        <v>9986000</v>
      </c>
      <c r="N19" s="205"/>
      <c r="O19" s="205"/>
    </row>
    <row r="20" spans="2:15" ht="15" customHeight="1">
      <c r="B20" s="205"/>
      <c r="C20" s="152"/>
      <c r="D20" s="152"/>
      <c r="E20" s="214"/>
      <c r="F20" s="152"/>
      <c r="G20" s="222"/>
      <c r="H20" s="152"/>
      <c r="I20" s="152"/>
      <c r="J20" s="218"/>
      <c r="K20" s="215"/>
      <c r="L20" s="218"/>
      <c r="M20" s="218"/>
      <c r="N20" s="205"/>
      <c r="O20" s="205"/>
    </row>
    <row r="21" spans="2:15" ht="18" customHeight="1" thickBot="1">
      <c r="B21" s="209" t="s">
        <v>78</v>
      </c>
      <c r="C21" s="186">
        <f>SUM(C17:C20)</f>
        <v>64634000</v>
      </c>
      <c r="D21" s="186"/>
      <c r="E21" s="231">
        <f>SUM(E17:E20)</f>
        <v>3563000</v>
      </c>
      <c r="F21" s="186"/>
      <c r="G21" s="233">
        <f>SUM(G17:G20)</f>
        <v>103525000</v>
      </c>
      <c r="H21" s="186"/>
      <c r="I21" s="186">
        <f>SUM(I17:I20)</f>
        <v>107088000</v>
      </c>
      <c r="J21" s="186"/>
      <c r="K21" s="232">
        <f>SUM(K17:K20)</f>
        <v>0</v>
      </c>
      <c r="L21" s="186"/>
      <c r="M21" s="186">
        <f>SUM(M17:M20)</f>
        <v>171722000</v>
      </c>
      <c r="N21" s="205"/>
      <c r="O21" s="205"/>
    </row>
    <row r="22" spans="2:15" ht="15" customHeight="1" thickTop="1">
      <c r="B22" s="205"/>
      <c r="C22" s="205"/>
      <c r="D22" s="205"/>
      <c r="E22" s="226"/>
      <c r="F22" s="208"/>
      <c r="G22" s="227"/>
      <c r="H22" s="206"/>
      <c r="I22" s="205"/>
      <c r="J22" s="205"/>
      <c r="K22" s="205"/>
      <c r="L22" s="205"/>
      <c r="M22" s="205"/>
      <c r="N22" s="205"/>
      <c r="O22" s="205"/>
    </row>
    <row r="23" spans="2:15" ht="15" customHeight="1">
      <c r="B23" s="209"/>
      <c r="C23" s="205"/>
      <c r="D23" s="205"/>
      <c r="E23" s="226"/>
      <c r="F23" s="208"/>
      <c r="G23" s="227"/>
      <c r="H23" s="206"/>
      <c r="I23" s="205"/>
      <c r="J23" s="205"/>
      <c r="K23" s="205"/>
      <c r="L23" s="205"/>
      <c r="M23" s="205"/>
      <c r="N23" s="205"/>
      <c r="O23" s="205"/>
    </row>
    <row r="24" spans="2:15" ht="18" customHeight="1">
      <c r="B24" s="209" t="s">
        <v>128</v>
      </c>
      <c r="C24" s="154">
        <v>64634000</v>
      </c>
      <c r="D24" s="154"/>
      <c r="E24" s="272">
        <v>3553000</v>
      </c>
      <c r="F24" s="152"/>
      <c r="G24" s="216">
        <v>139345000</v>
      </c>
      <c r="H24" s="154"/>
      <c r="I24" s="154">
        <f>SUM(E24:G24)</f>
        <v>142898000</v>
      </c>
      <c r="J24" s="217"/>
      <c r="K24" s="174">
        <v>0</v>
      </c>
      <c r="L24" s="217"/>
      <c r="M24" s="217">
        <f>C24+I24+K24</f>
        <v>207532000</v>
      </c>
      <c r="N24" s="205"/>
      <c r="O24" s="205"/>
    </row>
    <row r="25" spans="2:15" ht="15" customHeight="1">
      <c r="B25" s="209"/>
      <c r="C25" s="152"/>
      <c r="D25" s="152"/>
      <c r="E25" s="214"/>
      <c r="F25" s="152"/>
      <c r="G25" s="216"/>
      <c r="H25" s="152"/>
      <c r="I25" s="152"/>
      <c r="J25" s="218"/>
      <c r="K25" s="215"/>
      <c r="L25" s="218"/>
      <c r="M25" s="218"/>
      <c r="N25" s="205"/>
      <c r="O25" s="205"/>
    </row>
    <row r="26" spans="2:15" ht="18" customHeight="1">
      <c r="B26" s="205" t="s">
        <v>42</v>
      </c>
      <c r="C26" s="273">
        <v>0</v>
      </c>
      <c r="D26" s="274"/>
      <c r="E26" s="275">
        <v>0</v>
      </c>
      <c r="F26" s="273"/>
      <c r="G26" s="276">
        <f>+'Income Statement'!C26</f>
        <v>13572000</v>
      </c>
      <c r="H26" s="274"/>
      <c r="I26" s="274">
        <f>SUM(E26:G26)</f>
        <v>13572000</v>
      </c>
      <c r="J26" s="274"/>
      <c r="K26" s="273">
        <v>0</v>
      </c>
      <c r="L26" s="274"/>
      <c r="M26" s="274">
        <f>C26+I26+K26</f>
        <v>13572000</v>
      </c>
      <c r="N26" s="205"/>
      <c r="O26" s="205"/>
    </row>
    <row r="27" spans="2:15" ht="15" customHeight="1">
      <c r="B27" s="205"/>
      <c r="C27" s="273"/>
      <c r="D27" s="274"/>
      <c r="E27" s="272"/>
      <c r="F27" s="273"/>
      <c r="G27" s="276"/>
      <c r="H27" s="274"/>
      <c r="I27" s="274"/>
      <c r="J27" s="277"/>
      <c r="K27" s="273"/>
      <c r="L27" s="277"/>
      <c r="M27" s="274"/>
      <c r="N27" s="205"/>
      <c r="O27" s="205"/>
    </row>
    <row r="28" spans="2:15" ht="18" customHeight="1">
      <c r="B28" s="332" t="s">
        <v>208</v>
      </c>
      <c r="C28" s="274">
        <v>6463000</v>
      </c>
      <c r="D28" s="274"/>
      <c r="E28" s="272">
        <v>22945000</v>
      </c>
      <c r="F28" s="273"/>
      <c r="G28" s="333">
        <v>0</v>
      </c>
      <c r="H28" s="274"/>
      <c r="I28" s="274">
        <f>SUM(E28:G28)</f>
        <v>22945000</v>
      </c>
      <c r="J28" s="277"/>
      <c r="K28" s="273">
        <v>0</v>
      </c>
      <c r="L28" s="277"/>
      <c r="M28" s="274">
        <f>C28+I28+K28</f>
        <v>29408000</v>
      </c>
      <c r="N28" s="205"/>
      <c r="O28" s="205"/>
    </row>
    <row r="29" spans="2:15" ht="15" customHeight="1">
      <c r="B29" s="332"/>
      <c r="C29" s="274"/>
      <c r="D29" s="274"/>
      <c r="E29" s="272"/>
      <c r="F29" s="273"/>
      <c r="G29" s="333"/>
      <c r="H29" s="274"/>
      <c r="I29" s="274"/>
      <c r="J29" s="277"/>
      <c r="K29" s="273"/>
      <c r="L29" s="277"/>
      <c r="M29" s="274"/>
      <c r="N29" s="205"/>
      <c r="O29" s="205"/>
    </row>
    <row r="30" spans="2:15" ht="15" customHeight="1">
      <c r="B30" s="332" t="s">
        <v>209</v>
      </c>
      <c r="C30" s="274"/>
      <c r="D30" s="274"/>
      <c r="E30" s="272"/>
      <c r="F30" s="273"/>
      <c r="G30" s="333"/>
      <c r="H30" s="274"/>
      <c r="I30" s="274"/>
      <c r="J30" s="277"/>
      <c r="K30" s="273"/>
      <c r="L30" s="277"/>
      <c r="M30" s="274"/>
      <c r="N30" s="205"/>
      <c r="O30" s="205"/>
    </row>
    <row r="31" spans="2:15" ht="18" customHeight="1">
      <c r="B31" s="332" t="s">
        <v>212</v>
      </c>
      <c r="C31" s="273">
        <v>0</v>
      </c>
      <c r="D31" s="274"/>
      <c r="E31" s="272">
        <v>-104000</v>
      </c>
      <c r="F31" s="273"/>
      <c r="G31" s="333">
        <v>0</v>
      </c>
      <c r="H31" s="274"/>
      <c r="I31" s="274">
        <f>SUM(E31:G31)</f>
        <v>-104000</v>
      </c>
      <c r="J31" s="277"/>
      <c r="K31" s="273">
        <v>0</v>
      </c>
      <c r="L31" s="277"/>
      <c r="M31" s="274">
        <f>C31+I31+K31</f>
        <v>-104000</v>
      </c>
      <c r="N31" s="205"/>
      <c r="O31" s="205"/>
    </row>
    <row r="32" spans="2:15" ht="15" customHeight="1">
      <c r="B32" s="205"/>
      <c r="C32" s="154"/>
      <c r="D32" s="154"/>
      <c r="E32" s="214"/>
      <c r="F32" s="152"/>
      <c r="G32" s="216"/>
      <c r="H32" s="154"/>
      <c r="I32" s="154"/>
      <c r="J32" s="217"/>
      <c r="K32" s="174"/>
      <c r="L32" s="217"/>
      <c r="M32" s="217"/>
      <c r="N32" s="205"/>
      <c r="O32" s="205"/>
    </row>
    <row r="33" spans="2:15" ht="18" customHeight="1" thickBot="1">
      <c r="B33" s="209" t="s">
        <v>127</v>
      </c>
      <c r="C33" s="186">
        <f>SUM(C24:C32)</f>
        <v>71097000</v>
      </c>
      <c r="D33" s="186">
        <f>SUM(D25:D32)</f>
        <v>0</v>
      </c>
      <c r="E33" s="231">
        <f>SUM(E24:E32)</f>
        <v>26394000</v>
      </c>
      <c r="F33" s="186">
        <f>SUM(F25:F32)</f>
        <v>0</v>
      </c>
      <c r="G33" s="233">
        <f>SUM(G24:G32)</f>
        <v>152917000</v>
      </c>
      <c r="H33" s="186">
        <f>SUM(H25:H32)</f>
        <v>0</v>
      </c>
      <c r="I33" s="186">
        <f>SUM(I24:I32)</f>
        <v>179311000</v>
      </c>
      <c r="J33" s="186">
        <f>SUM(J25:J32)</f>
        <v>0</v>
      </c>
      <c r="K33" s="232">
        <f>SUM(K24:K32)</f>
        <v>0</v>
      </c>
      <c r="L33" s="186">
        <f>SUM(L25:L32)</f>
        <v>0</v>
      </c>
      <c r="M33" s="186">
        <f>SUM(M24:M32)</f>
        <v>250408000</v>
      </c>
      <c r="N33" s="205"/>
      <c r="O33" s="205"/>
    </row>
    <row r="34" spans="2:15" ht="15" customHeight="1" thickTop="1">
      <c r="B34" s="205"/>
      <c r="C34" s="217"/>
      <c r="D34" s="217"/>
      <c r="E34" s="228"/>
      <c r="F34" s="229"/>
      <c r="G34" s="230"/>
      <c r="H34" s="217"/>
      <c r="I34" s="217"/>
      <c r="J34" s="217"/>
      <c r="K34" s="217"/>
      <c r="L34" s="217"/>
      <c r="M34" s="217"/>
      <c r="N34" s="205"/>
      <c r="O34" s="205"/>
    </row>
    <row r="35" spans="3:15" ht="15" customHeight="1">
      <c r="C35" s="220"/>
      <c r="D35" s="220"/>
      <c r="E35" s="221"/>
      <c r="F35" s="221"/>
      <c r="G35" s="221"/>
      <c r="H35" s="220"/>
      <c r="I35" s="220"/>
      <c r="J35" s="217"/>
      <c r="K35" s="217"/>
      <c r="L35" s="217"/>
      <c r="M35" s="217"/>
      <c r="N35" s="205"/>
      <c r="O35" s="205"/>
    </row>
    <row r="36" spans="2:15" ht="18" customHeight="1">
      <c r="B36" s="205"/>
      <c r="C36" s="217"/>
      <c r="D36" s="217"/>
      <c r="E36" s="218"/>
      <c r="F36" s="218"/>
      <c r="G36" s="218"/>
      <c r="H36" s="217"/>
      <c r="I36" s="217"/>
      <c r="J36" s="217"/>
      <c r="K36" s="217"/>
      <c r="L36" s="217"/>
      <c r="M36" s="217"/>
      <c r="N36" s="205"/>
      <c r="O36" s="205"/>
    </row>
    <row r="37" spans="7:15" ht="18" customHeight="1">
      <c r="G37" s="20"/>
      <c r="H37" s="20"/>
      <c r="N37" s="205"/>
      <c r="O37" s="205"/>
    </row>
    <row r="38" spans="7:15" ht="18" customHeight="1" hidden="1">
      <c r="G38" s="20"/>
      <c r="H38" s="20"/>
      <c r="N38" s="205"/>
      <c r="O38" s="205"/>
    </row>
    <row r="39" spans="7:15" ht="18.75" hidden="1">
      <c r="G39" s="20"/>
      <c r="H39" s="20"/>
      <c r="N39" s="205"/>
      <c r="O39" s="205"/>
    </row>
    <row r="40" spans="7:15" ht="18.75" hidden="1">
      <c r="G40" s="20"/>
      <c r="H40" s="20"/>
      <c r="N40" s="205"/>
      <c r="O40" s="205"/>
    </row>
    <row r="41" spans="2:15" s="10" customFormat="1" ht="18.75" hidden="1">
      <c r="B41" s="14"/>
      <c r="C41" s="14"/>
      <c r="D41" s="14"/>
      <c r="E41" s="51"/>
      <c r="F41" s="51"/>
      <c r="G41" s="51"/>
      <c r="H41" s="14"/>
      <c r="I41" s="14"/>
      <c r="J41" s="14"/>
      <c r="K41" s="14"/>
      <c r="L41" s="14"/>
      <c r="M41" s="14"/>
      <c r="N41" s="14"/>
      <c r="O41" s="14"/>
    </row>
    <row r="42" spans="2:15" ht="18.75" hidden="1">
      <c r="B42" s="205"/>
      <c r="C42" s="205"/>
      <c r="D42" s="205"/>
      <c r="E42" s="205"/>
      <c r="F42" s="205"/>
      <c r="G42" s="206"/>
      <c r="H42" s="206"/>
      <c r="I42" s="205"/>
      <c r="J42" s="205"/>
      <c r="K42" s="205"/>
      <c r="L42" s="205"/>
      <c r="M42" s="205"/>
      <c r="N42" s="205"/>
      <c r="O42" s="205"/>
    </row>
    <row r="43" spans="2:15" ht="18.75" hidden="1">
      <c r="B43" s="205"/>
      <c r="C43" s="205"/>
      <c r="D43" s="205"/>
      <c r="E43" s="205"/>
      <c r="F43" s="205"/>
      <c r="G43" s="206"/>
      <c r="H43" s="206"/>
      <c r="I43" s="205"/>
      <c r="J43" s="205"/>
      <c r="K43" s="205"/>
      <c r="L43" s="205"/>
      <c r="M43" s="205"/>
      <c r="N43" s="205"/>
      <c r="O43" s="205"/>
    </row>
    <row r="44" spans="2:15" ht="18.75" hidden="1">
      <c r="B44" s="205"/>
      <c r="C44" s="205"/>
      <c r="D44" s="205"/>
      <c r="E44" s="205"/>
      <c r="F44" s="205"/>
      <c r="G44" s="206"/>
      <c r="H44" s="206"/>
      <c r="I44" s="205"/>
      <c r="J44" s="205"/>
      <c r="K44" s="205"/>
      <c r="L44" s="205"/>
      <c r="M44" s="205"/>
      <c r="N44" s="205"/>
      <c r="O44" s="205"/>
    </row>
    <row r="45" spans="2:15" ht="18.75" hidden="1">
      <c r="B45" s="205"/>
      <c r="C45" s="205"/>
      <c r="D45" s="205"/>
      <c r="E45" s="205"/>
      <c r="F45" s="205"/>
      <c r="G45" s="206"/>
      <c r="H45" s="206"/>
      <c r="I45" s="205"/>
      <c r="J45" s="205"/>
      <c r="K45" s="205"/>
      <c r="L45" s="205"/>
      <c r="M45" s="205"/>
      <c r="N45" s="205"/>
      <c r="O45" s="205"/>
    </row>
    <row r="46" ht="18.75">
      <c r="B46" s="205"/>
    </row>
    <row r="49" ht="18.75">
      <c r="B49" s="205"/>
    </row>
  </sheetData>
  <sheetProtection/>
  <mergeCells count="1">
    <mergeCell ref="C7:J7"/>
  </mergeCells>
  <printOptions horizontalCentered="1" verticalCentered="1"/>
  <pageMargins left="0.45" right="0.5" top="0.3" bottom="0.3" header="0.5" footer="0.5"/>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H204"/>
  <sheetViews>
    <sheetView view="pageBreakPreview" zoomScale="85" zoomScaleNormal="90" zoomScaleSheetLayoutView="85" zoomScalePageLayoutView="0" workbookViewId="0" topLeftCell="A1">
      <selection activeCell="F19" sqref="F19"/>
    </sheetView>
  </sheetViews>
  <sheetFormatPr defaultColWidth="9.140625" defaultRowHeight="12.75"/>
  <cols>
    <col min="1" max="1" width="2.140625" style="196" customWidth="1"/>
    <col min="2" max="2" width="3.28125" style="196" customWidth="1"/>
    <col min="3" max="3" width="51.7109375" style="196" customWidth="1"/>
    <col min="4" max="4" width="7.00390625" style="196" customWidth="1"/>
    <col min="5" max="5" width="16.28125" style="196" hidden="1" customWidth="1"/>
    <col min="6" max="6" width="16.00390625" style="235" customWidth="1"/>
    <col min="7" max="7" width="3.421875" style="196" customWidth="1"/>
    <col min="8" max="8" width="17.7109375" style="196" customWidth="1"/>
    <col min="9" max="16384" width="9.140625" style="8" customWidth="1"/>
  </cols>
  <sheetData>
    <row r="1" spans="1:8" s="9" customFormat="1" ht="42" customHeight="1">
      <c r="A1" s="235"/>
      <c r="B1" s="204"/>
      <c r="C1" s="235"/>
      <c r="D1" s="235"/>
      <c r="E1" s="235"/>
      <c r="F1" s="235"/>
      <c r="G1" s="235"/>
      <c r="H1" s="235"/>
    </row>
    <row r="2" spans="1:8" s="9" customFormat="1" ht="18" customHeight="1">
      <c r="A2" s="235"/>
      <c r="B2" s="131" t="s">
        <v>129</v>
      </c>
      <c r="C2" s="235"/>
      <c r="D2" s="235"/>
      <c r="E2" s="235"/>
      <c r="F2" s="235"/>
      <c r="G2" s="235"/>
      <c r="H2" s="130" t="s">
        <v>131</v>
      </c>
    </row>
    <row r="3" spans="1:8" s="9" customFormat="1" ht="18" customHeight="1">
      <c r="A3" s="235"/>
      <c r="B3" s="135" t="s">
        <v>130</v>
      </c>
      <c r="C3" s="235"/>
      <c r="D3" s="235"/>
      <c r="E3" s="235"/>
      <c r="F3" s="235"/>
      <c r="G3" s="235"/>
      <c r="H3" s="130" t="s">
        <v>134</v>
      </c>
    </row>
    <row r="4" spans="1:8" s="9" customFormat="1" ht="8.25" customHeight="1" thickBot="1">
      <c r="A4" s="235"/>
      <c r="B4" s="135"/>
      <c r="C4" s="235"/>
      <c r="D4" s="235"/>
      <c r="E4" s="235"/>
      <c r="F4" s="235"/>
      <c r="G4" s="235"/>
      <c r="H4" s="236"/>
    </row>
    <row r="5" spans="1:8" s="9" customFormat="1" ht="19.5" thickBot="1">
      <c r="A5" s="235"/>
      <c r="B5" s="259" t="s">
        <v>214</v>
      </c>
      <c r="C5" s="259"/>
      <c r="D5" s="259"/>
      <c r="E5" s="259"/>
      <c r="F5" s="259"/>
      <c r="G5" s="259"/>
      <c r="H5" s="259"/>
    </row>
    <row r="6" spans="1:8" s="9" customFormat="1" ht="12" customHeight="1">
      <c r="A6" s="235"/>
      <c r="B6" s="235" t="s">
        <v>9</v>
      </c>
      <c r="C6" s="235"/>
      <c r="D6" s="235"/>
      <c r="E6" s="235"/>
      <c r="F6" s="235"/>
      <c r="G6" s="235"/>
      <c r="H6" s="235"/>
    </row>
    <row r="7" spans="6:8" ht="18" customHeight="1">
      <c r="F7" s="290" t="s">
        <v>102</v>
      </c>
      <c r="G7" s="291"/>
      <c r="H7" s="377" t="s">
        <v>102</v>
      </c>
    </row>
    <row r="8" spans="6:8" ht="18" customHeight="1">
      <c r="F8" s="290" t="s">
        <v>25</v>
      </c>
      <c r="G8" s="291"/>
      <c r="H8" s="377" t="s">
        <v>25</v>
      </c>
    </row>
    <row r="9" spans="6:8" ht="18" customHeight="1">
      <c r="F9" s="292">
        <f>'format-pl a'!G10</f>
        <v>39629</v>
      </c>
      <c r="G9" s="291"/>
      <c r="H9" s="378">
        <f>'format-pl a'!I10</f>
        <v>39263</v>
      </c>
    </row>
    <row r="10" spans="6:8" ht="18" customHeight="1">
      <c r="F10" s="290" t="s">
        <v>4</v>
      </c>
      <c r="G10" s="291"/>
      <c r="H10" s="377" t="s">
        <v>4</v>
      </c>
    </row>
    <row r="11" spans="6:8" ht="7.5" customHeight="1">
      <c r="F11" s="382"/>
      <c r="H11" s="379"/>
    </row>
    <row r="12" spans="2:8" ht="18" customHeight="1">
      <c r="B12" s="237" t="s">
        <v>80</v>
      </c>
      <c r="C12" s="238"/>
      <c r="D12" s="239"/>
      <c r="E12" s="240"/>
      <c r="F12" s="383"/>
      <c r="H12" s="344"/>
    </row>
    <row r="13" spans="2:8" ht="18" customHeight="1">
      <c r="B13" s="339" t="s">
        <v>195</v>
      </c>
      <c r="C13" s="340"/>
      <c r="D13" s="239"/>
      <c r="E13" s="240"/>
      <c r="F13" s="234">
        <f>'Income Statement'!C26</f>
        <v>13572000</v>
      </c>
      <c r="G13" s="243"/>
      <c r="H13" s="260">
        <f>'Income Statement'!E26</f>
        <v>9986000</v>
      </c>
    </row>
    <row r="14" spans="2:8" ht="18" customHeight="1">
      <c r="B14" s="241" t="s">
        <v>11</v>
      </c>
      <c r="C14" s="242"/>
      <c r="D14" s="239"/>
      <c r="E14" s="240"/>
      <c r="F14" s="234"/>
      <c r="G14" s="243"/>
      <c r="H14" s="260"/>
    </row>
    <row r="15" spans="2:8" ht="18" customHeight="1">
      <c r="B15" s="241"/>
      <c r="C15" s="241" t="s">
        <v>185</v>
      </c>
      <c r="D15" s="239"/>
      <c r="E15" s="240"/>
      <c r="F15" s="234">
        <v>12524000</v>
      </c>
      <c r="G15" s="260"/>
      <c r="H15" s="260">
        <v>9490020</v>
      </c>
    </row>
    <row r="16" spans="2:8" ht="18" customHeight="1">
      <c r="B16" s="241"/>
      <c r="C16" s="241" t="s">
        <v>86</v>
      </c>
      <c r="D16" s="239"/>
      <c r="E16" s="240"/>
      <c r="F16" s="234">
        <v>7286000</v>
      </c>
      <c r="G16" s="243"/>
      <c r="H16" s="260">
        <v>697000</v>
      </c>
    </row>
    <row r="17" spans="2:8" ht="18" customHeight="1">
      <c r="B17" s="241"/>
      <c r="C17" s="196" t="s">
        <v>186</v>
      </c>
      <c r="D17" s="8"/>
      <c r="E17" s="8"/>
      <c r="F17" s="234">
        <v>3502000</v>
      </c>
      <c r="G17" s="347"/>
      <c r="H17" s="346">
        <v>3620000</v>
      </c>
    </row>
    <row r="18" spans="2:8" ht="18" customHeight="1">
      <c r="B18" s="241"/>
      <c r="C18" s="241" t="s">
        <v>187</v>
      </c>
      <c r="D18" s="239"/>
      <c r="E18" s="240"/>
      <c r="F18" s="234">
        <v>367000</v>
      </c>
      <c r="G18" s="243"/>
      <c r="H18" s="260">
        <v>366845</v>
      </c>
    </row>
    <row r="19" spans="2:8" ht="18" customHeight="1">
      <c r="B19" s="241"/>
      <c r="C19" s="241" t="s">
        <v>15</v>
      </c>
      <c r="D19" s="239"/>
      <c r="E19" s="240"/>
      <c r="F19" s="234"/>
      <c r="G19" s="243"/>
      <c r="H19" s="260"/>
    </row>
    <row r="20" spans="2:8" ht="18" customHeight="1">
      <c r="B20" s="241"/>
      <c r="C20" s="196" t="s">
        <v>213</v>
      </c>
      <c r="D20" s="239"/>
      <c r="E20" s="240"/>
      <c r="F20" s="345">
        <v>341000</v>
      </c>
      <c r="G20" s="260"/>
      <c r="H20" s="260">
        <v>130062</v>
      </c>
    </row>
    <row r="21" spans="2:8" ht="18" customHeight="1">
      <c r="B21" s="241"/>
      <c r="C21" s="241" t="s">
        <v>16</v>
      </c>
      <c r="D21" s="239"/>
      <c r="E21" s="240"/>
      <c r="F21" s="234">
        <v>15000</v>
      </c>
      <c r="G21" s="260"/>
      <c r="H21" s="260">
        <v>9000</v>
      </c>
    </row>
    <row r="22" spans="2:8" ht="18" customHeight="1">
      <c r="B22" s="241"/>
      <c r="C22" s="241" t="s">
        <v>205</v>
      </c>
      <c r="D22" s="239"/>
      <c r="E22" s="240"/>
      <c r="F22" s="234">
        <v>3000</v>
      </c>
      <c r="G22" s="260"/>
      <c r="H22" s="358">
        <v>0</v>
      </c>
    </row>
    <row r="23" spans="2:8" ht="18" customHeight="1">
      <c r="B23" s="241"/>
      <c r="C23" s="241" t="s">
        <v>12</v>
      </c>
      <c r="D23" s="239"/>
      <c r="E23" s="240"/>
      <c r="F23" s="234">
        <v>-1443000</v>
      </c>
      <c r="G23" s="260"/>
      <c r="H23" s="260">
        <f>-1216999-1000</f>
        <v>-1217999</v>
      </c>
    </row>
    <row r="24" spans="2:8" ht="18" customHeight="1">
      <c r="B24" s="241"/>
      <c r="C24" s="241" t="s">
        <v>38</v>
      </c>
      <c r="D24" s="239"/>
      <c r="E24" s="240"/>
      <c r="F24" s="234">
        <v>-1289000</v>
      </c>
      <c r="G24" s="260"/>
      <c r="H24" s="260">
        <v>-682336</v>
      </c>
    </row>
    <row r="25" spans="2:8" ht="18" customHeight="1">
      <c r="B25" s="241"/>
      <c r="C25" s="241" t="s">
        <v>224</v>
      </c>
      <c r="D25" s="239"/>
      <c r="E25" s="240"/>
      <c r="F25" s="244">
        <v>0</v>
      </c>
      <c r="G25" s="260"/>
      <c r="H25" s="260">
        <v>-118631</v>
      </c>
    </row>
    <row r="26" spans="2:8" ht="18" customHeight="1">
      <c r="B26" s="241"/>
      <c r="C26" s="241" t="s">
        <v>21</v>
      </c>
      <c r="D26" s="239"/>
      <c r="E26" s="240"/>
      <c r="F26" s="244">
        <v>0</v>
      </c>
      <c r="G26" s="260"/>
      <c r="H26" s="260">
        <v>-5000</v>
      </c>
    </row>
    <row r="27" spans="2:8" ht="9" customHeight="1">
      <c r="B27" s="241"/>
      <c r="C27" s="241"/>
      <c r="D27" s="239"/>
      <c r="E27" s="240"/>
      <c r="F27" s="245"/>
      <c r="G27" s="243"/>
      <c r="H27" s="372"/>
    </row>
    <row r="28" spans="2:8" ht="18" customHeight="1">
      <c r="B28" s="241" t="s">
        <v>159</v>
      </c>
      <c r="C28" s="241"/>
      <c r="D28" s="239"/>
      <c r="E28" s="240"/>
      <c r="F28" s="246">
        <f>SUM(F13:F27)</f>
        <v>34878000</v>
      </c>
      <c r="G28" s="243"/>
      <c r="H28" s="247">
        <f>SUM(H13:H27)</f>
        <v>22274961</v>
      </c>
    </row>
    <row r="29" spans="2:8" ht="18" customHeight="1">
      <c r="B29" s="241"/>
      <c r="C29" s="241"/>
      <c r="D29" s="239"/>
      <c r="E29" s="240"/>
      <c r="F29" s="246"/>
      <c r="G29" s="243"/>
      <c r="H29" s="260"/>
    </row>
    <row r="30" spans="2:8" ht="18" customHeight="1">
      <c r="B30" s="339" t="s">
        <v>160</v>
      </c>
      <c r="C30" s="344"/>
      <c r="D30" s="239"/>
      <c r="E30" s="240"/>
      <c r="F30" s="246"/>
      <c r="G30" s="243"/>
      <c r="H30" s="260"/>
    </row>
    <row r="31" spans="2:8" ht="18" customHeight="1">
      <c r="B31" s="241"/>
      <c r="C31" s="241" t="s">
        <v>228</v>
      </c>
      <c r="D31" s="239"/>
      <c r="E31" s="240"/>
      <c r="F31" s="246">
        <v>-78485000</v>
      </c>
      <c r="G31" s="243"/>
      <c r="H31" s="260">
        <v>-52076000</v>
      </c>
    </row>
    <row r="32" spans="2:8" ht="18" customHeight="1">
      <c r="B32" s="241"/>
      <c r="C32" s="241" t="s">
        <v>75</v>
      </c>
      <c r="D32" s="239"/>
      <c r="E32" s="240"/>
      <c r="F32" s="246">
        <v>-8631000</v>
      </c>
      <c r="G32" s="243"/>
      <c r="H32" s="260">
        <v>-3613000</v>
      </c>
    </row>
    <row r="33" spans="2:8" ht="18" customHeight="1">
      <c r="B33" s="241"/>
      <c r="C33" s="241" t="s">
        <v>223</v>
      </c>
      <c r="D33" s="239"/>
      <c r="E33" s="240"/>
      <c r="F33" s="246">
        <v>6363000</v>
      </c>
      <c r="G33" s="243"/>
      <c r="H33" s="260">
        <v>-552000</v>
      </c>
    </row>
    <row r="34" spans="2:8" ht="18" customHeight="1">
      <c r="B34" s="241"/>
      <c r="C34" s="241" t="s">
        <v>201</v>
      </c>
      <c r="D34" s="239"/>
      <c r="E34" s="240"/>
      <c r="F34" s="246">
        <v>-158000</v>
      </c>
      <c r="G34" s="243"/>
      <c r="H34" s="260">
        <v>1589000</v>
      </c>
    </row>
    <row r="35" spans="2:8" ht="9" customHeight="1">
      <c r="B35" s="241"/>
      <c r="C35" s="241"/>
      <c r="D35" s="239"/>
      <c r="E35" s="240"/>
      <c r="F35" s="245"/>
      <c r="G35" s="243"/>
      <c r="H35" s="372"/>
    </row>
    <row r="36" spans="2:8" ht="18" customHeight="1">
      <c r="B36" s="241" t="s">
        <v>161</v>
      </c>
      <c r="D36" s="239"/>
      <c r="E36" s="240"/>
      <c r="F36" s="246">
        <f>SUM(F28:F35)</f>
        <v>-46033000</v>
      </c>
      <c r="G36" s="243"/>
      <c r="H36" s="247">
        <f>SUM(H28:H35)</f>
        <v>-32377039</v>
      </c>
    </row>
    <row r="37" spans="2:8" ht="18" customHeight="1">
      <c r="B37" s="241"/>
      <c r="D37" s="239"/>
      <c r="E37" s="240"/>
      <c r="F37" s="246"/>
      <c r="G37" s="243"/>
      <c r="H37" s="247"/>
    </row>
    <row r="38" spans="2:8" ht="18" customHeight="1">
      <c r="B38" s="241" t="s">
        <v>188</v>
      </c>
      <c r="D38" s="239"/>
      <c r="E38" s="240"/>
      <c r="F38" s="246">
        <f>-F15</f>
        <v>-12524000</v>
      </c>
      <c r="G38" s="243"/>
      <c r="H38" s="247">
        <v>-9490000</v>
      </c>
    </row>
    <row r="39" spans="2:8" ht="18" customHeight="1">
      <c r="B39" s="241" t="s">
        <v>146</v>
      </c>
      <c r="D39" s="239"/>
      <c r="E39" s="240"/>
      <c r="F39" s="246">
        <v>-4414000</v>
      </c>
      <c r="G39" s="243"/>
      <c r="H39" s="260">
        <v>-4483000</v>
      </c>
    </row>
    <row r="40" spans="2:8" ht="18" customHeight="1">
      <c r="B40" s="241" t="s">
        <v>229</v>
      </c>
      <c r="D40" s="239"/>
      <c r="E40" s="240"/>
      <c r="F40" s="246">
        <v>226000</v>
      </c>
      <c r="G40" s="243"/>
      <c r="H40" s="260">
        <v>312000</v>
      </c>
    </row>
    <row r="41" spans="2:8" ht="9" customHeight="1">
      <c r="B41" s="241"/>
      <c r="D41" s="239"/>
      <c r="E41" s="240"/>
      <c r="F41" s="245"/>
      <c r="G41" s="243"/>
      <c r="H41" s="260"/>
    </row>
    <row r="42" spans="2:8" ht="18" customHeight="1">
      <c r="B42" s="241" t="s">
        <v>162</v>
      </c>
      <c r="C42" s="241"/>
      <c r="D42" s="239"/>
      <c r="E42" s="240"/>
      <c r="F42" s="248">
        <f>SUM(F36:F41)</f>
        <v>-62745000</v>
      </c>
      <c r="G42" s="243"/>
      <c r="H42" s="249">
        <f>SUM(H36:H41)</f>
        <v>-46038039</v>
      </c>
    </row>
    <row r="43" spans="2:8" ht="18" customHeight="1">
      <c r="B43" s="241"/>
      <c r="C43" s="241"/>
      <c r="D43" s="239"/>
      <c r="E43" s="240"/>
      <c r="F43" s="246"/>
      <c r="G43" s="243"/>
      <c r="H43" s="247"/>
    </row>
    <row r="44" spans="2:8" ht="18" customHeight="1">
      <c r="B44" s="241"/>
      <c r="C44" s="241"/>
      <c r="D44" s="239"/>
      <c r="E44" s="240"/>
      <c r="F44" s="246"/>
      <c r="G44" s="243"/>
      <c r="H44" s="247"/>
    </row>
    <row r="45" spans="2:8" ht="18" customHeight="1">
      <c r="B45" s="241"/>
      <c r="C45" s="241"/>
      <c r="D45" s="239"/>
      <c r="E45" s="240"/>
      <c r="F45" s="246"/>
      <c r="G45" s="243"/>
      <c r="H45" s="247"/>
    </row>
    <row r="46" spans="2:8" ht="18" customHeight="1">
      <c r="B46" s="241"/>
      <c r="C46" s="241"/>
      <c r="D46" s="239"/>
      <c r="E46" s="240"/>
      <c r="F46" s="246"/>
      <c r="G46" s="243"/>
      <c r="H46" s="247"/>
    </row>
    <row r="47" spans="2:8" ht="18" customHeight="1">
      <c r="B47" s="241"/>
      <c r="C47" s="241"/>
      <c r="D47" s="239"/>
      <c r="E47" s="240"/>
      <c r="F47" s="246"/>
      <c r="G47" s="243"/>
      <c r="H47" s="247"/>
    </row>
    <row r="48" spans="2:8" ht="18" customHeight="1">
      <c r="B48" s="241"/>
      <c r="C48" s="241"/>
      <c r="D48" s="239"/>
      <c r="E48" s="240"/>
      <c r="F48" s="246"/>
      <c r="G48" s="243"/>
      <c r="H48" s="247"/>
    </row>
    <row r="49" spans="2:8" ht="18" customHeight="1">
      <c r="B49" s="241"/>
      <c r="C49" s="241"/>
      <c r="D49" s="239"/>
      <c r="E49" s="240"/>
      <c r="F49" s="246"/>
      <c r="G49" s="243"/>
      <c r="H49" s="247"/>
    </row>
    <row r="50" spans="2:8" ht="18" customHeight="1">
      <c r="B50" s="241"/>
      <c r="C50" s="241"/>
      <c r="D50" s="239"/>
      <c r="E50" s="240"/>
      <c r="F50" s="246"/>
      <c r="G50" s="243"/>
      <c r="H50" s="247"/>
    </row>
    <row r="51" spans="2:8" ht="9" customHeight="1">
      <c r="B51" s="241"/>
      <c r="C51" s="241"/>
      <c r="D51" s="239"/>
      <c r="E51" s="240"/>
      <c r="F51" s="246"/>
      <c r="G51" s="243"/>
      <c r="H51" s="247"/>
    </row>
    <row r="52" spans="2:8" ht="8.25" customHeight="1" thickBot="1">
      <c r="B52" s="241"/>
      <c r="C52" s="241"/>
      <c r="D52" s="239"/>
      <c r="E52" s="240"/>
      <c r="F52" s="234"/>
      <c r="G52" s="243"/>
      <c r="H52" s="260"/>
    </row>
    <row r="53" spans="1:8" ht="19.5" customHeight="1" thickBot="1">
      <c r="A53" s="235"/>
      <c r="B53" s="259" t="s">
        <v>215</v>
      </c>
      <c r="C53" s="259"/>
      <c r="D53" s="259"/>
      <c r="E53" s="259"/>
      <c r="F53" s="259"/>
      <c r="G53" s="259"/>
      <c r="H53" s="259"/>
    </row>
    <row r="54" spans="1:8" ht="11.25" customHeight="1">
      <c r="A54" s="235"/>
      <c r="B54" s="235" t="s">
        <v>9</v>
      </c>
      <c r="C54" s="235"/>
      <c r="D54" s="235"/>
      <c r="E54" s="235"/>
      <c r="G54" s="235"/>
      <c r="H54" s="235"/>
    </row>
    <row r="55" spans="6:8" ht="18" customHeight="1">
      <c r="F55" s="290" t="s">
        <v>102</v>
      </c>
      <c r="G55" s="291"/>
      <c r="H55" s="377" t="s">
        <v>102</v>
      </c>
    </row>
    <row r="56" spans="6:8" ht="18" customHeight="1">
      <c r="F56" s="290" t="s">
        <v>25</v>
      </c>
      <c r="G56" s="291"/>
      <c r="H56" s="377" t="s">
        <v>25</v>
      </c>
    </row>
    <row r="57" spans="6:8" ht="18" customHeight="1">
      <c r="F57" s="292">
        <f>F9</f>
        <v>39629</v>
      </c>
      <c r="G57" s="291"/>
      <c r="H57" s="378">
        <f>H9</f>
        <v>39263</v>
      </c>
    </row>
    <row r="58" spans="6:8" ht="18" customHeight="1">
      <c r="F58" s="290" t="s">
        <v>4</v>
      </c>
      <c r="G58" s="291"/>
      <c r="H58" s="377" t="s">
        <v>4</v>
      </c>
    </row>
    <row r="59" spans="2:8" ht="4.5" customHeight="1">
      <c r="B59" s="241"/>
      <c r="C59" s="241"/>
      <c r="D59" s="239"/>
      <c r="E59" s="240"/>
      <c r="F59" s="234"/>
      <c r="G59" s="243"/>
      <c r="H59" s="260"/>
    </row>
    <row r="60" spans="2:8" ht="18" customHeight="1">
      <c r="B60" s="250" t="s">
        <v>17</v>
      </c>
      <c r="C60" s="241"/>
      <c r="D60" s="239"/>
      <c r="E60" s="240"/>
      <c r="F60" s="234"/>
      <c r="G60" s="243"/>
      <c r="H60" s="260"/>
    </row>
    <row r="61" spans="2:8" ht="18" customHeight="1">
      <c r="B61" s="241" t="s">
        <v>13</v>
      </c>
      <c r="D61" s="239"/>
      <c r="E61" s="240"/>
      <c r="F61" s="234">
        <v>1443000</v>
      </c>
      <c r="G61" s="243"/>
      <c r="H61" s="260">
        <v>1218000</v>
      </c>
    </row>
    <row r="62" spans="2:8" ht="18" customHeight="1">
      <c r="B62" s="241" t="s">
        <v>39</v>
      </c>
      <c r="D62" s="239"/>
      <c r="E62" s="240"/>
      <c r="F62" s="246">
        <v>1289000</v>
      </c>
      <c r="G62" s="243"/>
      <c r="H62" s="260">
        <v>682000</v>
      </c>
    </row>
    <row r="63" spans="2:8" ht="18" customHeight="1">
      <c r="B63" s="241" t="s">
        <v>22</v>
      </c>
      <c r="D63" s="239"/>
      <c r="E63" s="240"/>
      <c r="F63" s="234">
        <v>35000</v>
      </c>
      <c r="G63" s="243"/>
      <c r="H63" s="260">
        <v>145000</v>
      </c>
    </row>
    <row r="64" spans="2:8" ht="18" customHeight="1">
      <c r="B64" s="241" t="s">
        <v>230</v>
      </c>
      <c r="D64" s="239"/>
      <c r="E64" s="240"/>
      <c r="F64" s="244">
        <v>0</v>
      </c>
      <c r="G64" s="243"/>
      <c r="H64" s="260">
        <v>274000</v>
      </c>
    </row>
    <row r="65" spans="2:8" ht="18" customHeight="1">
      <c r="B65" s="241" t="s">
        <v>81</v>
      </c>
      <c r="D65" s="239"/>
      <c r="E65" s="240"/>
      <c r="F65" s="234">
        <v>-919000</v>
      </c>
      <c r="G65" s="243"/>
      <c r="H65" s="260">
        <v>-223000</v>
      </c>
    </row>
    <row r="66" spans="2:8" ht="6" customHeight="1">
      <c r="B66" s="241"/>
      <c r="D66" s="239"/>
      <c r="E66" s="240"/>
      <c r="F66" s="234"/>
      <c r="G66" s="243"/>
      <c r="H66" s="260"/>
    </row>
    <row r="67" spans="2:8" ht="18" customHeight="1">
      <c r="B67" s="241" t="s">
        <v>163</v>
      </c>
      <c r="C67" s="241"/>
      <c r="D67" s="239"/>
      <c r="E67" s="240"/>
      <c r="F67" s="248">
        <f>SUM(F61:F65)</f>
        <v>1848000</v>
      </c>
      <c r="G67" s="243"/>
      <c r="H67" s="249">
        <f>SUM(H61:H65)</f>
        <v>2096000</v>
      </c>
    </row>
    <row r="68" spans="2:8" ht="18" customHeight="1">
      <c r="B68" s="241"/>
      <c r="C68" s="241"/>
      <c r="D68" s="239"/>
      <c r="E68" s="240"/>
      <c r="F68" s="246"/>
      <c r="G68" s="260"/>
      <c r="H68" s="247"/>
    </row>
    <row r="69" spans="2:8" ht="18" customHeight="1">
      <c r="B69" s="250" t="s">
        <v>18</v>
      </c>
      <c r="C69" s="241"/>
      <c r="D69" s="239"/>
      <c r="E69" s="240"/>
      <c r="G69" s="260"/>
      <c r="H69" s="260"/>
    </row>
    <row r="70" spans="2:8" ht="18" customHeight="1">
      <c r="B70" s="241" t="s">
        <v>206</v>
      </c>
      <c r="C70" s="241"/>
      <c r="D70" s="239"/>
      <c r="E70" s="240"/>
      <c r="F70" s="234">
        <v>92000000</v>
      </c>
      <c r="G70" s="260"/>
      <c r="H70" s="358">
        <v>0</v>
      </c>
    </row>
    <row r="71" spans="2:8" ht="18" customHeight="1">
      <c r="B71" s="241" t="s">
        <v>231</v>
      </c>
      <c r="C71" s="241"/>
      <c r="D71" s="239"/>
      <c r="E71" s="240"/>
      <c r="F71" s="234">
        <v>83000000</v>
      </c>
      <c r="G71" s="260"/>
      <c r="H71" s="260">
        <f>53115000-H74</f>
        <v>52179000</v>
      </c>
    </row>
    <row r="72" spans="2:8" ht="18" customHeight="1">
      <c r="B72" s="241" t="s">
        <v>82</v>
      </c>
      <c r="C72" s="241"/>
      <c r="D72" s="239"/>
      <c r="E72" s="240"/>
      <c r="F72" s="234">
        <f>98948000-83000000</f>
        <v>15948000</v>
      </c>
      <c r="G72" s="260"/>
      <c r="H72" s="358">
        <v>0</v>
      </c>
    </row>
    <row r="73" spans="2:8" ht="18" customHeight="1">
      <c r="B73" s="241" t="s">
        <v>207</v>
      </c>
      <c r="C73" s="241"/>
      <c r="D73" s="239"/>
      <c r="E73" s="240"/>
      <c r="F73" s="234">
        <v>29408000</v>
      </c>
      <c r="G73" s="260"/>
      <c r="H73" s="358">
        <v>0</v>
      </c>
    </row>
    <row r="74" spans="2:8" ht="18" customHeight="1">
      <c r="B74" s="241" t="s">
        <v>189</v>
      </c>
      <c r="C74" s="241"/>
      <c r="D74" s="239"/>
      <c r="E74" s="240"/>
      <c r="F74" s="244">
        <v>0</v>
      </c>
      <c r="G74" s="260"/>
      <c r="H74" s="260">
        <v>936000</v>
      </c>
    </row>
    <row r="75" spans="2:8" ht="18" customHeight="1">
      <c r="B75" s="241" t="s">
        <v>83</v>
      </c>
      <c r="C75" s="241"/>
      <c r="D75" s="239"/>
      <c r="E75" s="240"/>
      <c r="F75" s="234">
        <v>-128375000</v>
      </c>
      <c r="G75" s="260"/>
      <c r="H75" s="260">
        <v>-4319000</v>
      </c>
    </row>
    <row r="76" spans="2:8" ht="18" customHeight="1">
      <c r="B76" s="241" t="s">
        <v>76</v>
      </c>
      <c r="C76" s="241"/>
      <c r="D76" s="239"/>
      <c r="E76" s="240"/>
      <c r="F76" s="234">
        <v>-2000000</v>
      </c>
      <c r="G76" s="260"/>
      <c r="H76" s="260">
        <v>-2000000</v>
      </c>
    </row>
    <row r="77" spans="2:8" ht="18" customHeight="1">
      <c r="B77" s="241" t="s">
        <v>62</v>
      </c>
      <c r="C77" s="241"/>
      <c r="D77" s="239"/>
      <c r="E77" s="240"/>
      <c r="F77" s="234">
        <v>-104000</v>
      </c>
      <c r="G77" s="260"/>
      <c r="H77" s="358">
        <v>0</v>
      </c>
    </row>
    <row r="78" spans="2:8" ht="18" customHeight="1">
      <c r="B78" s="241" t="s">
        <v>85</v>
      </c>
      <c r="C78" s="241"/>
      <c r="D78" s="239"/>
      <c r="E78" s="240"/>
      <c r="F78" s="234">
        <v>-50000</v>
      </c>
      <c r="G78" s="260"/>
      <c r="H78" s="260">
        <v>-50000</v>
      </c>
    </row>
    <row r="79" spans="2:8" ht="18" customHeight="1">
      <c r="B79" s="241" t="s">
        <v>84</v>
      </c>
      <c r="C79" s="241"/>
      <c r="D79" s="239"/>
      <c r="E79" s="240"/>
      <c r="F79" s="234">
        <v>-47000</v>
      </c>
      <c r="G79" s="260"/>
      <c r="H79" s="260">
        <v>-19000</v>
      </c>
    </row>
    <row r="80" spans="2:8" ht="18" customHeight="1">
      <c r="B80" s="52" t="s">
        <v>35</v>
      </c>
      <c r="C80" s="241"/>
      <c r="D80" s="239"/>
      <c r="E80" s="240"/>
      <c r="F80" s="234">
        <v>-15000</v>
      </c>
      <c r="G80" s="260"/>
      <c r="H80" s="260">
        <v>-9000</v>
      </c>
    </row>
    <row r="81" spans="2:8" ht="6" customHeight="1">
      <c r="B81" s="241"/>
      <c r="C81" s="241"/>
      <c r="D81" s="239"/>
      <c r="E81" s="240"/>
      <c r="F81" s="234"/>
      <c r="G81" s="260"/>
      <c r="H81" s="260"/>
    </row>
    <row r="82" spans="2:8" ht="18" customHeight="1">
      <c r="B82" s="241" t="s">
        <v>164</v>
      </c>
      <c r="C82" s="241"/>
      <c r="D82" s="239"/>
      <c r="E82" s="240"/>
      <c r="F82" s="248">
        <f>SUM(F70:F80)</f>
        <v>89765000</v>
      </c>
      <c r="G82" s="260"/>
      <c r="H82" s="248">
        <f>SUM(H70:H80)</f>
        <v>46718000</v>
      </c>
    </row>
    <row r="83" spans="2:8" ht="18" customHeight="1">
      <c r="B83" s="238"/>
      <c r="C83" s="251"/>
      <c r="D83" s="239"/>
      <c r="E83" s="240"/>
      <c r="F83" s="246"/>
      <c r="G83" s="260"/>
      <c r="H83" s="260"/>
    </row>
    <row r="84" spans="2:8" ht="18" customHeight="1">
      <c r="B84" s="252" t="s">
        <v>147</v>
      </c>
      <c r="C84" s="241"/>
      <c r="D84" s="239"/>
      <c r="E84" s="240"/>
      <c r="F84" s="246">
        <f>+F42+F67+F82</f>
        <v>28868000</v>
      </c>
      <c r="G84" s="260"/>
      <c r="H84" s="247">
        <f>+H42+H67+H82</f>
        <v>2775961</v>
      </c>
    </row>
    <row r="85" spans="2:8" ht="18" customHeight="1">
      <c r="B85" s="241" t="s">
        <v>19</v>
      </c>
      <c r="C85" s="241"/>
      <c r="D85" s="239"/>
      <c r="E85" s="240"/>
      <c r="F85" s="234"/>
      <c r="G85" s="260"/>
      <c r="H85" s="260"/>
    </row>
    <row r="86" spans="2:8" ht="18" customHeight="1">
      <c r="B86" s="14" t="s">
        <v>23</v>
      </c>
      <c r="C86" s="241"/>
      <c r="D86" s="239"/>
      <c r="E86" s="240"/>
      <c r="F86" s="246">
        <v>178993000</v>
      </c>
      <c r="G86" s="260"/>
      <c r="H86" s="260">
        <v>167982000</v>
      </c>
    </row>
    <row r="87" spans="2:8" ht="6" customHeight="1">
      <c r="B87" s="241" t="s">
        <v>19</v>
      </c>
      <c r="C87" s="241"/>
      <c r="D87" s="239"/>
      <c r="E87" s="240"/>
      <c r="F87" s="234"/>
      <c r="G87" s="260"/>
      <c r="H87" s="260"/>
    </row>
    <row r="88" spans="2:8" ht="18" customHeight="1" thickBot="1">
      <c r="B88" s="14" t="s">
        <v>24</v>
      </c>
      <c r="C88" s="252"/>
      <c r="D88" s="239"/>
      <c r="E88" s="240"/>
      <c r="F88" s="254">
        <f>+F84+F86</f>
        <v>207861000</v>
      </c>
      <c r="G88" s="260"/>
      <c r="H88" s="255">
        <f>+H84+H86</f>
        <v>170757961</v>
      </c>
    </row>
    <row r="89" spans="2:8" ht="17.25" customHeight="1" thickTop="1">
      <c r="B89" s="252"/>
      <c r="C89" s="238"/>
      <c r="D89" s="239"/>
      <c r="E89" s="240"/>
      <c r="F89" s="234"/>
      <c r="G89" s="346"/>
      <c r="H89" s="260"/>
    </row>
    <row r="90" spans="2:8" ht="18" customHeight="1">
      <c r="B90" s="58" t="s">
        <v>165</v>
      </c>
      <c r="C90" s="238"/>
      <c r="D90" s="239"/>
      <c r="E90" s="240"/>
      <c r="F90" s="234"/>
      <c r="G90" s="346"/>
      <c r="H90" s="260"/>
    </row>
    <row r="91" spans="2:8" ht="18" customHeight="1">
      <c r="B91" s="58" t="s">
        <v>166</v>
      </c>
      <c r="C91" s="238"/>
      <c r="D91" s="239"/>
      <c r="E91" s="240"/>
      <c r="F91" s="234"/>
      <c r="G91" s="346"/>
      <c r="H91" s="234"/>
    </row>
    <row r="92" spans="2:8" ht="15" customHeight="1">
      <c r="B92" s="58"/>
      <c r="C92" s="238"/>
      <c r="D92" s="239"/>
      <c r="E92" s="240"/>
      <c r="F92" s="234"/>
      <c r="G92" s="346"/>
      <c r="H92" s="260"/>
    </row>
    <row r="93" spans="2:8" ht="18" customHeight="1">
      <c r="B93" s="256" t="s">
        <v>143</v>
      </c>
      <c r="D93" s="239"/>
      <c r="E93" s="240"/>
      <c r="F93" s="253">
        <f>+BalanceSheet!D28</f>
        <v>204100000</v>
      </c>
      <c r="G93" s="243"/>
      <c r="H93" s="243">
        <v>162279000</v>
      </c>
    </row>
    <row r="94" spans="2:8" ht="18" customHeight="1">
      <c r="B94" s="256" t="s">
        <v>6</v>
      </c>
      <c r="D94" s="239"/>
      <c r="E94" s="240"/>
      <c r="F94" s="253">
        <f>+BalanceSheet!D29</f>
        <v>3761000</v>
      </c>
      <c r="G94" s="243"/>
      <c r="H94" s="243">
        <v>8479000</v>
      </c>
    </row>
    <row r="95" spans="2:8" ht="6" customHeight="1">
      <c r="B95" s="14"/>
      <c r="D95" s="239"/>
      <c r="E95" s="240"/>
      <c r="F95" s="234"/>
      <c r="G95" s="243"/>
      <c r="H95" s="243"/>
    </row>
    <row r="96" spans="2:8" ht="18" customHeight="1" thickBot="1">
      <c r="B96" s="58"/>
      <c r="F96" s="254">
        <f>SUM(F93:F94)</f>
        <v>207861000</v>
      </c>
      <c r="G96" s="243"/>
      <c r="H96" s="255">
        <f>SUM(H93:H94)</f>
        <v>170758000</v>
      </c>
    </row>
    <row r="97" spans="2:8" ht="18" customHeight="1" thickTop="1">
      <c r="B97" s="58"/>
      <c r="F97" s="257"/>
      <c r="H97" s="187"/>
    </row>
    <row r="98" ht="18" customHeight="1"/>
    <row r="99" ht="18" customHeight="1"/>
    <row r="100" spans="6:8" ht="30.75" customHeight="1">
      <c r="F100" s="258"/>
      <c r="H100" s="187"/>
    </row>
    <row r="101" ht="18.75">
      <c r="H101" s="187"/>
    </row>
    <row r="102" ht="18.75">
      <c r="H102" s="187"/>
    </row>
    <row r="103" ht="18.75">
      <c r="H103" s="187"/>
    </row>
    <row r="104" ht="18.75">
      <c r="H104" s="187"/>
    </row>
    <row r="105" ht="18.75">
      <c r="H105" s="187"/>
    </row>
    <row r="106" ht="18.75">
      <c r="H106" s="187"/>
    </row>
    <row r="107" ht="18.75">
      <c r="H107" s="187"/>
    </row>
    <row r="108" ht="18.75">
      <c r="H108" s="187"/>
    </row>
    <row r="109" ht="18.75">
      <c r="H109" s="187"/>
    </row>
    <row r="110" ht="18.75">
      <c r="H110" s="187"/>
    </row>
    <row r="111" ht="18.75">
      <c r="H111" s="187"/>
    </row>
    <row r="112" ht="18.75">
      <c r="H112" s="187"/>
    </row>
    <row r="113" ht="18.75">
      <c r="H113" s="187"/>
    </row>
    <row r="114" ht="18.75">
      <c r="H114" s="187"/>
    </row>
    <row r="115" ht="18.75">
      <c r="H115" s="187"/>
    </row>
    <row r="116" ht="18.75">
      <c r="H116" s="187"/>
    </row>
    <row r="117" ht="18.75">
      <c r="H117" s="187"/>
    </row>
    <row r="118" ht="18.75">
      <c r="H118" s="187"/>
    </row>
    <row r="119" ht="18.75">
      <c r="H119" s="187"/>
    </row>
    <row r="120" ht="18.75">
      <c r="H120" s="187"/>
    </row>
    <row r="121" ht="18.75">
      <c r="H121" s="187"/>
    </row>
    <row r="122" ht="18.75">
      <c r="H122" s="187"/>
    </row>
    <row r="123" ht="18.75">
      <c r="H123" s="187"/>
    </row>
    <row r="124" ht="18.75">
      <c r="H124" s="187"/>
    </row>
    <row r="125" ht="18.75">
      <c r="H125" s="187"/>
    </row>
    <row r="126" ht="18.75">
      <c r="H126" s="187"/>
    </row>
    <row r="127" ht="18.75">
      <c r="H127" s="187"/>
    </row>
    <row r="128" ht="18.75">
      <c r="H128" s="187"/>
    </row>
    <row r="129" ht="18.75">
      <c r="H129" s="187"/>
    </row>
    <row r="130" ht="18.75">
      <c r="H130" s="187"/>
    </row>
    <row r="131" ht="18.75">
      <c r="H131" s="187"/>
    </row>
    <row r="132" ht="18.75">
      <c r="H132" s="187"/>
    </row>
    <row r="133" ht="18.75">
      <c r="H133" s="187"/>
    </row>
    <row r="134" ht="18.75">
      <c r="H134" s="187"/>
    </row>
    <row r="135" ht="18.75">
      <c r="H135" s="187"/>
    </row>
    <row r="136" ht="18.75">
      <c r="H136" s="187"/>
    </row>
    <row r="137" ht="18.75">
      <c r="H137" s="187"/>
    </row>
    <row r="138" ht="18.75">
      <c r="H138" s="187"/>
    </row>
    <row r="139" ht="18.75">
      <c r="H139" s="187"/>
    </row>
    <row r="140" ht="18.75">
      <c r="H140" s="187"/>
    </row>
    <row r="141" ht="18.75">
      <c r="H141" s="187"/>
    </row>
    <row r="142" ht="18.75">
      <c r="H142" s="187"/>
    </row>
    <row r="143" ht="18.75">
      <c r="H143" s="187"/>
    </row>
    <row r="144" ht="18.75">
      <c r="H144" s="187"/>
    </row>
    <row r="145" ht="18.75">
      <c r="H145" s="187"/>
    </row>
    <row r="146" ht="18.75">
      <c r="H146" s="187"/>
    </row>
    <row r="147" ht="18.75">
      <c r="H147" s="187"/>
    </row>
    <row r="148" ht="18.75">
      <c r="H148" s="187"/>
    </row>
    <row r="149" ht="18.75">
      <c r="H149" s="187"/>
    </row>
    <row r="150" ht="18.75">
      <c r="H150" s="187"/>
    </row>
    <row r="151" ht="18.75">
      <c r="H151" s="187"/>
    </row>
    <row r="152" ht="18.75">
      <c r="H152" s="187"/>
    </row>
    <row r="153" ht="18.75">
      <c r="H153" s="187"/>
    </row>
    <row r="154" ht="18.75">
      <c r="H154" s="187"/>
    </row>
    <row r="155" ht="18.75">
      <c r="H155" s="187"/>
    </row>
    <row r="156" ht="18.75">
      <c r="H156" s="187"/>
    </row>
    <row r="157" ht="18.75">
      <c r="H157" s="187"/>
    </row>
    <row r="158" ht="18.75">
      <c r="H158" s="187"/>
    </row>
    <row r="159" ht="18.75">
      <c r="H159" s="187"/>
    </row>
    <row r="160" ht="18.75">
      <c r="H160" s="187"/>
    </row>
    <row r="161" ht="18.75">
      <c r="H161" s="187"/>
    </row>
    <row r="162" ht="18.75">
      <c r="H162" s="187"/>
    </row>
    <row r="163" ht="18.75">
      <c r="H163" s="187"/>
    </row>
    <row r="164" ht="18.75">
      <c r="H164" s="187"/>
    </row>
    <row r="165" ht="18.75">
      <c r="H165" s="187"/>
    </row>
    <row r="166" ht="18.75">
      <c r="H166" s="187"/>
    </row>
    <row r="167" ht="18.75">
      <c r="H167" s="187"/>
    </row>
    <row r="168" ht="18.75">
      <c r="H168" s="187"/>
    </row>
    <row r="169" ht="18.75">
      <c r="H169" s="187"/>
    </row>
    <row r="170" ht="18.75">
      <c r="H170" s="187"/>
    </row>
    <row r="171" ht="18.75">
      <c r="H171" s="187"/>
    </row>
    <row r="172" ht="18.75">
      <c r="H172" s="187"/>
    </row>
    <row r="173" ht="18.75">
      <c r="H173" s="187"/>
    </row>
    <row r="174" ht="18.75">
      <c r="H174" s="187"/>
    </row>
    <row r="175" ht="18.75">
      <c r="H175" s="187"/>
    </row>
    <row r="176" ht="18.75">
      <c r="H176" s="187"/>
    </row>
    <row r="177" ht="18.75">
      <c r="H177" s="187"/>
    </row>
    <row r="178" ht="18.75">
      <c r="H178" s="187"/>
    </row>
    <row r="179" ht="18.75">
      <c r="H179" s="187"/>
    </row>
    <row r="180" ht="18.75">
      <c r="H180" s="187"/>
    </row>
    <row r="181" ht="18.75">
      <c r="H181" s="187"/>
    </row>
    <row r="182" ht="18.75">
      <c r="H182" s="187"/>
    </row>
    <row r="183" ht="18.75">
      <c r="H183" s="187"/>
    </row>
    <row r="184" ht="18.75">
      <c r="H184" s="187"/>
    </row>
    <row r="185" ht="18.75">
      <c r="H185" s="187"/>
    </row>
    <row r="186" ht="18.75">
      <c r="H186" s="187"/>
    </row>
    <row r="187" ht="18.75">
      <c r="H187" s="187"/>
    </row>
    <row r="188" ht="18.75">
      <c r="H188" s="187"/>
    </row>
    <row r="189" ht="18.75">
      <c r="H189" s="187"/>
    </row>
    <row r="190" ht="18.75">
      <c r="H190" s="187"/>
    </row>
    <row r="191" ht="18.75">
      <c r="H191" s="187"/>
    </row>
    <row r="192" ht="18.75">
      <c r="H192" s="187"/>
    </row>
    <row r="193" ht="18.75">
      <c r="H193" s="187"/>
    </row>
    <row r="194" ht="18.75">
      <c r="H194" s="187"/>
    </row>
    <row r="195" ht="18.75">
      <c r="H195" s="187"/>
    </row>
    <row r="196" ht="18.75">
      <c r="H196" s="187"/>
    </row>
    <row r="197" ht="18.75">
      <c r="H197" s="187"/>
    </row>
    <row r="198" ht="18.75">
      <c r="H198" s="187"/>
    </row>
    <row r="199" ht="18.75">
      <c r="H199" s="187"/>
    </row>
    <row r="200" ht="18.75">
      <c r="H200" s="187"/>
    </row>
    <row r="201" ht="18.75">
      <c r="H201" s="187"/>
    </row>
    <row r="202" ht="18.75">
      <c r="H202" s="187"/>
    </row>
    <row r="203" ht="18.75">
      <c r="H203" s="187"/>
    </row>
    <row r="204" ht="18.75">
      <c r="H204" s="187"/>
    </row>
  </sheetData>
  <sheetProtection/>
  <printOptions/>
  <pageMargins left="0.55" right="0.31" top="0.2" bottom="0.2" header="0.5" footer="0.5"/>
  <pageSetup horizontalDpi="600" verticalDpi="600" orientation="portrait" paperSize="9" scale="94" r:id="rId2"/>
  <rowBreaks count="1" manualBreakCount="1">
    <brk id="51"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AC408"/>
  <sheetViews>
    <sheetView view="pageBreakPreview" zoomScaleSheetLayoutView="100" zoomScalePageLayoutView="0" workbookViewId="0" topLeftCell="A1">
      <selection activeCell="E304" sqref="E304"/>
    </sheetView>
  </sheetViews>
  <sheetFormatPr defaultColWidth="9.140625" defaultRowHeight="12.75"/>
  <cols>
    <col min="1" max="1" width="3.8515625" style="54" customWidth="1"/>
    <col min="2" max="2" width="19.140625" style="0" customWidth="1"/>
    <col min="3" max="3" width="11.7109375" style="0" customWidth="1"/>
    <col min="4" max="4" width="0.5625" style="0" customWidth="1"/>
    <col min="5" max="5" width="10.00390625" style="0" customWidth="1"/>
    <col min="6" max="6" width="0.42578125" style="0" customWidth="1"/>
    <col min="7" max="7" width="13.8515625" style="0" customWidth="1"/>
    <col min="8" max="8" width="0.42578125" style="0" customWidth="1"/>
    <col min="9" max="9" width="13.8515625" style="0" customWidth="1"/>
    <col min="10" max="10" width="0.42578125" style="0" customWidth="1"/>
    <col min="11" max="11" width="13.8515625" style="0" customWidth="1"/>
    <col min="12" max="12" width="0.42578125" style="0" customWidth="1"/>
    <col min="13" max="13" width="13.8515625" style="0" customWidth="1"/>
    <col min="14" max="14" width="0.42578125" style="0" customWidth="1"/>
    <col min="15" max="22" width="5.7109375" style="0" customWidth="1"/>
    <col min="23" max="23" width="4.00390625" style="0" customWidth="1"/>
    <col min="24" max="24" width="5.00390625" style="0" customWidth="1"/>
    <col min="25" max="25" width="8.140625" style="0" customWidth="1"/>
  </cols>
  <sheetData>
    <row r="1" spans="1:21" s="13" customFormat="1" ht="41.25" customHeight="1">
      <c r="A1" s="58"/>
      <c r="B1" s="59"/>
      <c r="D1" s="59"/>
      <c r="E1" s="60"/>
      <c r="F1" s="60"/>
      <c r="G1" s="61"/>
      <c r="H1" s="61"/>
      <c r="I1" s="50"/>
      <c r="J1" s="51"/>
      <c r="K1" s="14"/>
      <c r="L1" s="14"/>
      <c r="M1" s="14"/>
      <c r="N1" s="14"/>
      <c r="O1" s="14"/>
      <c r="P1" s="14"/>
      <c r="Q1" s="14"/>
      <c r="R1" s="14"/>
      <c r="S1" s="14"/>
      <c r="T1" s="14"/>
      <c r="U1" s="14"/>
    </row>
    <row r="2" spans="1:20" s="13" customFormat="1" ht="18" customHeight="1">
      <c r="A2" s="131" t="s">
        <v>129</v>
      </c>
      <c r="B2" s="14"/>
      <c r="D2" s="14"/>
      <c r="E2" s="14"/>
      <c r="F2" s="14"/>
      <c r="G2" s="14"/>
      <c r="H2" s="14"/>
      <c r="I2" s="14"/>
      <c r="J2" s="14"/>
      <c r="K2" s="14"/>
      <c r="L2" s="14"/>
      <c r="M2" s="130" t="s">
        <v>131</v>
      </c>
      <c r="N2" s="14"/>
      <c r="O2" s="14"/>
      <c r="P2" s="14"/>
      <c r="Q2" s="14"/>
      <c r="R2" s="14"/>
      <c r="S2" s="14"/>
      <c r="T2" s="14"/>
    </row>
    <row r="3" spans="1:20" s="13" customFormat="1" ht="18" customHeight="1">
      <c r="A3" s="135" t="s">
        <v>130</v>
      </c>
      <c r="B3" s="14"/>
      <c r="D3" s="14"/>
      <c r="E3" s="14"/>
      <c r="F3" s="14"/>
      <c r="G3" s="14"/>
      <c r="H3" s="14"/>
      <c r="I3" s="14"/>
      <c r="J3" s="14"/>
      <c r="K3" s="14"/>
      <c r="L3" s="14"/>
      <c r="M3" s="130" t="s">
        <v>134</v>
      </c>
      <c r="N3" s="14"/>
      <c r="O3" s="14"/>
      <c r="P3" s="14"/>
      <c r="Q3" s="14"/>
      <c r="R3" s="14"/>
      <c r="S3" s="14"/>
      <c r="T3" s="14"/>
    </row>
    <row r="4" spans="1:20" s="13" customFormat="1" ht="18" customHeight="1" thickBot="1">
      <c r="A4" s="14"/>
      <c r="B4" s="14"/>
      <c r="D4" s="14"/>
      <c r="E4" s="14"/>
      <c r="F4" s="14"/>
      <c r="G4" s="14"/>
      <c r="H4" s="14"/>
      <c r="I4" s="14"/>
      <c r="J4" s="14"/>
      <c r="K4" s="14"/>
      <c r="L4" s="14"/>
      <c r="M4" s="14"/>
      <c r="N4" s="14"/>
      <c r="O4" s="14"/>
      <c r="P4" s="14"/>
      <c r="Q4" s="14"/>
      <c r="R4" s="14"/>
      <c r="S4" s="14"/>
      <c r="T4" s="14"/>
    </row>
    <row r="5" spans="1:20" s="13" customFormat="1" ht="19.5" customHeight="1" thickBot="1">
      <c r="A5" s="198" t="s">
        <v>148</v>
      </c>
      <c r="B5" s="261"/>
      <c r="C5" s="200"/>
      <c r="D5" s="261"/>
      <c r="E5" s="261"/>
      <c r="F5" s="261"/>
      <c r="G5" s="261"/>
      <c r="H5" s="261"/>
      <c r="I5" s="261"/>
      <c r="J5" s="261"/>
      <c r="K5" s="262"/>
      <c r="L5" s="262"/>
      <c r="M5" s="262"/>
      <c r="N5" s="62"/>
      <c r="O5" s="62"/>
      <c r="P5" s="62"/>
      <c r="Q5" s="62"/>
      <c r="R5" s="59"/>
      <c r="S5" s="14"/>
      <c r="T5" s="14"/>
    </row>
    <row r="6" spans="1:24" s="33" customFormat="1" ht="18" customHeight="1">
      <c r="A6" s="34"/>
      <c r="B6" s="37"/>
      <c r="C6" s="1"/>
      <c r="D6" s="1"/>
      <c r="E6" s="1"/>
      <c r="F6" s="1"/>
      <c r="G6" s="1"/>
      <c r="H6" s="1"/>
      <c r="I6" s="1"/>
      <c r="J6" s="1"/>
      <c r="K6" s="38"/>
      <c r="L6" s="38"/>
      <c r="M6" s="38"/>
      <c r="N6" s="38"/>
      <c r="O6" s="38"/>
      <c r="P6" s="38"/>
      <c r="Q6" s="38"/>
      <c r="R6" s="1"/>
      <c r="S6" s="35"/>
      <c r="T6" s="35"/>
      <c r="U6" s="36"/>
      <c r="V6" s="36"/>
      <c r="W6" s="36"/>
      <c r="X6" s="36"/>
    </row>
    <row r="7" spans="1:20" s="13" customFormat="1" ht="18" customHeight="1">
      <c r="A7" s="63">
        <v>1</v>
      </c>
      <c r="B7" s="419" t="s">
        <v>87</v>
      </c>
      <c r="C7" s="419"/>
      <c r="D7" s="419"/>
      <c r="E7" s="419"/>
      <c r="F7" s="59"/>
      <c r="G7" s="59"/>
      <c r="H7" s="59"/>
      <c r="I7" s="59"/>
      <c r="J7" s="59"/>
      <c r="K7" s="62"/>
      <c r="L7" s="62"/>
      <c r="M7" s="62"/>
      <c r="N7" s="62"/>
      <c r="O7" s="263"/>
      <c r="P7" s="62"/>
      <c r="Q7" s="62"/>
      <c r="R7" s="59"/>
      <c r="S7" s="14"/>
      <c r="T7" s="14"/>
    </row>
    <row r="8" spans="1:24" s="33" customFormat="1" ht="12.75" customHeight="1">
      <c r="A8" s="39"/>
      <c r="B8" s="39"/>
      <c r="C8" s="1"/>
      <c r="D8" s="1"/>
      <c r="E8" s="1"/>
      <c r="F8" s="1"/>
      <c r="G8" s="1"/>
      <c r="H8" s="1"/>
      <c r="I8" s="1"/>
      <c r="J8" s="1"/>
      <c r="K8" s="38"/>
      <c r="L8" s="38"/>
      <c r="M8" s="38"/>
      <c r="N8" s="38"/>
      <c r="O8" s="38"/>
      <c r="P8" s="38"/>
      <c r="Q8" s="38"/>
      <c r="R8" s="1"/>
      <c r="S8" s="35"/>
      <c r="T8" s="35"/>
      <c r="U8" s="36"/>
      <c r="V8" s="36"/>
      <c r="W8" s="36"/>
      <c r="X8" s="36"/>
    </row>
    <row r="9" spans="1:20" s="36" customFormat="1" ht="18" customHeight="1">
      <c r="A9" s="34"/>
      <c r="B9" s="73"/>
      <c r="C9" s="73"/>
      <c r="D9" s="73"/>
      <c r="E9" s="73"/>
      <c r="F9" s="73"/>
      <c r="G9" s="73"/>
      <c r="H9" s="73"/>
      <c r="I9" s="73"/>
      <c r="J9" s="73"/>
      <c r="K9" s="73"/>
      <c r="L9" s="73"/>
      <c r="M9" s="73"/>
      <c r="N9" s="40"/>
      <c r="O9" s="40"/>
      <c r="P9" s="41"/>
      <c r="Q9" s="42"/>
      <c r="R9" s="42"/>
      <c r="S9" s="35"/>
      <c r="T9" s="35"/>
    </row>
    <row r="10" spans="1:20" s="36" customFormat="1" ht="18" customHeight="1">
      <c r="A10" s="34"/>
      <c r="B10" s="73"/>
      <c r="C10" s="73"/>
      <c r="D10" s="73"/>
      <c r="E10" s="73"/>
      <c r="F10" s="73"/>
      <c r="G10" s="73"/>
      <c r="H10" s="73"/>
      <c r="I10" s="73"/>
      <c r="J10" s="73"/>
      <c r="K10" s="73"/>
      <c r="L10" s="73"/>
      <c r="M10" s="73"/>
      <c r="N10" s="40"/>
      <c r="O10" s="40"/>
      <c r="P10" s="41"/>
      <c r="Q10" s="42"/>
      <c r="R10" s="42"/>
      <c r="S10" s="35"/>
      <c r="T10" s="35"/>
    </row>
    <row r="11" spans="1:20" s="36" customFormat="1" ht="18" customHeight="1">
      <c r="A11" s="34"/>
      <c r="B11" s="73"/>
      <c r="C11" s="73"/>
      <c r="D11" s="73"/>
      <c r="E11" s="73"/>
      <c r="F11" s="73"/>
      <c r="G11" s="73"/>
      <c r="H11" s="73"/>
      <c r="I11" s="73"/>
      <c r="J11" s="73"/>
      <c r="K11" s="73"/>
      <c r="L11" s="73"/>
      <c r="M11" s="73"/>
      <c r="N11" s="40"/>
      <c r="O11" s="40"/>
      <c r="P11" s="41"/>
      <c r="Q11" s="42"/>
      <c r="R11" s="42"/>
      <c r="S11" s="35"/>
      <c r="T11" s="35"/>
    </row>
    <row r="12" spans="1:20" s="36" customFormat="1" ht="18" customHeight="1">
      <c r="A12" s="34"/>
      <c r="B12" s="73"/>
      <c r="C12" s="73"/>
      <c r="D12" s="73"/>
      <c r="E12" s="73"/>
      <c r="F12" s="73"/>
      <c r="G12" s="73"/>
      <c r="H12" s="73"/>
      <c r="I12" s="73"/>
      <c r="J12" s="73"/>
      <c r="K12" s="73"/>
      <c r="L12" s="73"/>
      <c r="M12" s="73"/>
      <c r="N12" s="40"/>
      <c r="O12" s="40"/>
      <c r="P12" s="41"/>
      <c r="Q12" s="42"/>
      <c r="R12" s="42"/>
      <c r="S12" s="35"/>
      <c r="T12" s="35"/>
    </row>
    <row r="13" spans="1:20" s="36" customFormat="1" ht="18" customHeight="1">
      <c r="A13" s="34"/>
      <c r="B13" s="73"/>
      <c r="C13" s="73"/>
      <c r="D13" s="73"/>
      <c r="E13" s="73"/>
      <c r="F13" s="73"/>
      <c r="G13" s="73"/>
      <c r="H13" s="73"/>
      <c r="I13" s="73"/>
      <c r="J13" s="73"/>
      <c r="K13" s="73"/>
      <c r="L13" s="73"/>
      <c r="M13" s="73"/>
      <c r="N13" s="40"/>
      <c r="O13" s="40"/>
      <c r="P13" s="41"/>
      <c r="Q13" s="42"/>
      <c r="R13" s="42"/>
      <c r="S13" s="35"/>
      <c r="T13" s="35"/>
    </row>
    <row r="14" spans="1:20" s="36" customFormat="1" ht="18" customHeight="1">
      <c r="A14" s="34"/>
      <c r="B14" s="73"/>
      <c r="C14" s="73"/>
      <c r="D14" s="73"/>
      <c r="E14" s="73"/>
      <c r="F14" s="73"/>
      <c r="G14" s="73"/>
      <c r="H14" s="73"/>
      <c r="I14" s="73"/>
      <c r="J14" s="73"/>
      <c r="K14" s="73"/>
      <c r="L14" s="73"/>
      <c r="M14" s="73"/>
      <c r="N14" s="40"/>
      <c r="O14" s="40"/>
      <c r="P14" s="41"/>
      <c r="Q14" s="42"/>
      <c r="R14" s="42"/>
      <c r="S14" s="35"/>
      <c r="T14" s="35"/>
    </row>
    <row r="15" spans="1:20" s="36" customFormat="1" ht="12.75" customHeight="1">
      <c r="A15" s="34"/>
      <c r="B15" s="73"/>
      <c r="C15" s="73"/>
      <c r="D15" s="73"/>
      <c r="E15" s="73"/>
      <c r="F15" s="73"/>
      <c r="G15" s="73"/>
      <c r="H15" s="73"/>
      <c r="I15" s="73"/>
      <c r="J15" s="73"/>
      <c r="K15" s="73"/>
      <c r="L15" s="73"/>
      <c r="M15" s="73"/>
      <c r="N15" s="40"/>
      <c r="O15" s="40"/>
      <c r="P15" s="41"/>
      <c r="Q15" s="42"/>
      <c r="R15" s="42"/>
      <c r="S15" s="35"/>
      <c r="T15" s="35"/>
    </row>
    <row r="16" spans="1:20" s="36" customFormat="1" ht="18" customHeight="1">
      <c r="A16" s="63">
        <v>2</v>
      </c>
      <c r="B16" s="421" t="s">
        <v>247</v>
      </c>
      <c r="C16" s="421"/>
      <c r="D16" s="421"/>
      <c r="E16" s="421"/>
      <c r="F16" s="421"/>
      <c r="G16" s="421"/>
      <c r="H16" s="421"/>
      <c r="I16" s="421"/>
      <c r="J16" s="421"/>
      <c r="K16" s="421"/>
      <c r="L16" s="73"/>
      <c r="M16" s="73"/>
      <c r="N16" s="40"/>
      <c r="O16" s="40"/>
      <c r="P16" s="41"/>
      <c r="Q16" s="42"/>
      <c r="R16" s="42"/>
      <c r="S16" s="35"/>
      <c r="T16" s="35"/>
    </row>
    <row r="17" spans="1:20" s="36" customFormat="1" ht="12.75" customHeight="1">
      <c r="A17" s="34"/>
      <c r="B17" s="73"/>
      <c r="C17" s="73"/>
      <c r="D17" s="73"/>
      <c r="E17" s="73"/>
      <c r="F17" s="73"/>
      <c r="G17" s="73"/>
      <c r="H17" s="73"/>
      <c r="I17" s="73"/>
      <c r="J17" s="73"/>
      <c r="K17" s="73"/>
      <c r="L17" s="73"/>
      <c r="M17" s="73"/>
      <c r="N17" s="40"/>
      <c r="O17" s="40"/>
      <c r="P17" s="41"/>
      <c r="Q17" s="42"/>
      <c r="R17" s="42"/>
      <c r="S17" s="35"/>
      <c r="T17" s="35"/>
    </row>
    <row r="18" spans="2:20" s="36" customFormat="1" ht="18" customHeight="1">
      <c r="B18" s="34"/>
      <c r="C18" s="34"/>
      <c r="D18" s="34"/>
      <c r="E18" s="34"/>
      <c r="F18" s="34"/>
      <c r="G18" s="43"/>
      <c r="H18" s="43"/>
      <c r="I18" s="44"/>
      <c r="J18" s="44"/>
      <c r="K18" s="43"/>
      <c r="L18" s="43"/>
      <c r="M18" s="43"/>
      <c r="N18" s="43"/>
      <c r="O18" s="43"/>
      <c r="P18" s="43"/>
      <c r="Q18" s="43"/>
      <c r="R18" s="44"/>
      <c r="S18" s="35"/>
      <c r="T18" s="35"/>
    </row>
    <row r="19" spans="1:20" s="36" customFormat="1" ht="18" customHeight="1">
      <c r="A19" s="34"/>
      <c r="B19" s="34"/>
      <c r="C19" s="34"/>
      <c r="D19" s="34"/>
      <c r="E19" s="34"/>
      <c r="F19" s="34"/>
      <c r="G19" s="43"/>
      <c r="H19" s="43"/>
      <c r="I19" s="44"/>
      <c r="J19" s="44"/>
      <c r="K19" s="43"/>
      <c r="L19" s="43"/>
      <c r="M19" s="43"/>
      <c r="N19" s="43"/>
      <c r="O19" s="43"/>
      <c r="P19" s="43"/>
      <c r="Q19" s="43"/>
      <c r="R19" s="44"/>
      <c r="S19" s="35"/>
      <c r="T19" s="35"/>
    </row>
    <row r="20" spans="1:20" s="36" customFormat="1" ht="18" customHeight="1">
      <c r="A20" s="34"/>
      <c r="B20" s="34"/>
      <c r="C20" s="34"/>
      <c r="D20" s="34"/>
      <c r="E20" s="34"/>
      <c r="F20" s="34"/>
      <c r="G20" s="43"/>
      <c r="H20" s="43"/>
      <c r="I20" s="44"/>
      <c r="J20" s="44"/>
      <c r="K20" s="43"/>
      <c r="L20" s="43"/>
      <c r="M20" s="43"/>
      <c r="N20" s="43"/>
      <c r="O20" s="43"/>
      <c r="P20" s="43"/>
      <c r="Q20" s="43"/>
      <c r="R20" s="44"/>
      <c r="S20" s="35"/>
      <c r="T20" s="35"/>
    </row>
    <row r="21" spans="1:20" s="36" customFormat="1" ht="18" customHeight="1">
      <c r="A21" s="34"/>
      <c r="B21" s="34"/>
      <c r="C21" s="34"/>
      <c r="D21" s="34"/>
      <c r="E21" s="34"/>
      <c r="F21" s="34"/>
      <c r="G21" s="43"/>
      <c r="H21" s="43"/>
      <c r="I21" s="44"/>
      <c r="J21" s="44"/>
      <c r="K21" s="43"/>
      <c r="L21" s="43"/>
      <c r="M21" s="43"/>
      <c r="N21" s="43"/>
      <c r="O21" s="43"/>
      <c r="P21" s="43"/>
      <c r="Q21" s="43"/>
      <c r="R21" s="44"/>
      <c r="S21" s="35"/>
      <c r="T21" s="35"/>
    </row>
    <row r="22" spans="1:20" s="36" customFormat="1" ht="18" customHeight="1">
      <c r="A22" s="34"/>
      <c r="B22" s="34"/>
      <c r="C22" s="34"/>
      <c r="D22" s="34"/>
      <c r="E22" s="34"/>
      <c r="F22" s="34"/>
      <c r="G22" s="43"/>
      <c r="H22" s="43"/>
      <c r="I22" s="44"/>
      <c r="J22" s="44"/>
      <c r="K22" s="43"/>
      <c r="L22" s="43"/>
      <c r="M22" s="43"/>
      <c r="N22" s="43"/>
      <c r="O22" s="43"/>
      <c r="P22" s="43"/>
      <c r="Q22" s="43"/>
      <c r="R22" s="44"/>
      <c r="S22" s="35"/>
      <c r="T22" s="35"/>
    </row>
    <row r="23" spans="1:20" s="36" customFormat="1" ht="18" customHeight="1">
      <c r="A23" s="34"/>
      <c r="B23" s="34"/>
      <c r="C23" s="34"/>
      <c r="D23" s="34"/>
      <c r="E23" s="34"/>
      <c r="F23" s="34"/>
      <c r="G23" s="43"/>
      <c r="H23" s="43"/>
      <c r="I23" s="44"/>
      <c r="J23" s="44"/>
      <c r="K23" s="43"/>
      <c r="L23" s="43"/>
      <c r="M23" s="43"/>
      <c r="N23" s="43"/>
      <c r="O23" s="43"/>
      <c r="P23" s="43"/>
      <c r="Q23" s="43"/>
      <c r="R23" s="44"/>
      <c r="S23" s="35"/>
      <c r="T23" s="35"/>
    </row>
    <row r="24" spans="1:20" s="36" customFormat="1" ht="18" customHeight="1">
      <c r="A24" s="34"/>
      <c r="B24" s="52" t="s">
        <v>180</v>
      </c>
      <c r="C24" s="34"/>
      <c r="D24" s="34"/>
      <c r="E24" s="34"/>
      <c r="F24" s="34"/>
      <c r="G24" s="43"/>
      <c r="H24" s="43"/>
      <c r="I24" s="44"/>
      <c r="J24" s="44"/>
      <c r="K24" s="43"/>
      <c r="L24" s="43"/>
      <c r="M24" s="43"/>
      <c r="N24" s="43"/>
      <c r="O24" s="43"/>
      <c r="P24" s="43"/>
      <c r="Q24" s="43"/>
      <c r="R24" s="44"/>
      <c r="S24" s="35"/>
      <c r="T24" s="35"/>
    </row>
    <row r="25" spans="1:20" s="36" customFormat="1" ht="18" customHeight="1">
      <c r="A25" s="34"/>
      <c r="B25" s="52" t="s">
        <v>181</v>
      </c>
      <c r="C25" s="34"/>
      <c r="D25" s="34"/>
      <c r="E25" s="34"/>
      <c r="F25" s="34"/>
      <c r="G25" s="43"/>
      <c r="H25" s="43"/>
      <c r="I25" s="44"/>
      <c r="J25" s="44"/>
      <c r="K25" s="65"/>
      <c r="L25" s="43"/>
      <c r="M25" s="43"/>
      <c r="N25" s="43"/>
      <c r="O25" s="43"/>
      <c r="P25" s="43"/>
      <c r="Q25" s="43"/>
      <c r="R25" s="44"/>
      <c r="S25" s="35"/>
      <c r="T25" s="35"/>
    </row>
    <row r="26" spans="1:20" s="36" customFormat="1" ht="18" customHeight="1">
      <c r="A26" s="34"/>
      <c r="B26" s="52" t="s">
        <v>182</v>
      </c>
      <c r="C26" s="34"/>
      <c r="D26" s="34"/>
      <c r="E26" s="34"/>
      <c r="F26" s="34"/>
      <c r="G26" s="43"/>
      <c r="H26" s="43"/>
      <c r="I26" s="44"/>
      <c r="J26" s="44"/>
      <c r="K26" s="43"/>
      <c r="L26" s="43"/>
      <c r="M26" s="43"/>
      <c r="N26" s="43"/>
      <c r="O26" s="43"/>
      <c r="P26" s="43"/>
      <c r="Q26" s="43"/>
      <c r="R26" s="44"/>
      <c r="S26" s="35"/>
      <c r="T26" s="35"/>
    </row>
    <row r="27" spans="1:20" s="36" customFormat="1" ht="18" customHeight="1">
      <c r="A27" s="34"/>
      <c r="B27" s="52"/>
      <c r="C27" s="34"/>
      <c r="D27" s="34"/>
      <c r="E27" s="34"/>
      <c r="F27" s="34"/>
      <c r="G27" s="43"/>
      <c r="H27" s="43"/>
      <c r="I27" s="44"/>
      <c r="J27" s="44"/>
      <c r="K27" s="43"/>
      <c r="L27" s="43"/>
      <c r="M27" s="43"/>
      <c r="N27" s="43"/>
      <c r="O27" s="43"/>
      <c r="P27" s="43"/>
      <c r="Q27" s="43"/>
      <c r="R27" s="44"/>
      <c r="S27" s="35"/>
      <c r="T27" s="35"/>
    </row>
    <row r="28" spans="1:20" s="36" customFormat="1" ht="18" customHeight="1">
      <c r="A28" s="34"/>
      <c r="B28" s="52"/>
      <c r="C28" s="34"/>
      <c r="D28" s="34"/>
      <c r="E28" s="34"/>
      <c r="F28" s="34"/>
      <c r="G28" s="43"/>
      <c r="H28" s="43"/>
      <c r="I28" s="44"/>
      <c r="J28" s="44"/>
      <c r="K28" s="43"/>
      <c r="L28" s="43"/>
      <c r="M28" s="43"/>
      <c r="N28" s="43"/>
      <c r="O28" s="43"/>
      <c r="P28" s="43"/>
      <c r="Q28" s="43"/>
      <c r="R28" s="44"/>
      <c r="S28" s="35"/>
      <c r="T28" s="35"/>
    </row>
    <row r="29" spans="1:20" s="36" customFormat="1" ht="18" customHeight="1">
      <c r="A29" s="34"/>
      <c r="B29" s="52" t="s">
        <v>183</v>
      </c>
      <c r="C29" s="34"/>
      <c r="D29" s="34"/>
      <c r="E29" s="34"/>
      <c r="F29" s="34"/>
      <c r="G29" s="43"/>
      <c r="H29" s="43"/>
      <c r="I29" s="44"/>
      <c r="J29" s="44"/>
      <c r="K29" s="43"/>
      <c r="L29" s="43"/>
      <c r="M29" s="43"/>
      <c r="N29" s="43"/>
      <c r="O29" s="43"/>
      <c r="P29" s="43"/>
      <c r="Q29" s="43"/>
      <c r="R29" s="44"/>
      <c r="S29" s="35"/>
      <c r="T29" s="35"/>
    </row>
    <row r="30" spans="1:20" s="36" customFormat="1" ht="18" customHeight="1">
      <c r="A30" s="34"/>
      <c r="B30" s="52" t="s">
        <v>216</v>
      </c>
      <c r="C30" s="34"/>
      <c r="D30" s="34"/>
      <c r="E30" s="34"/>
      <c r="F30" s="34"/>
      <c r="G30" s="43"/>
      <c r="H30" s="43"/>
      <c r="I30" s="44"/>
      <c r="J30" s="44"/>
      <c r="K30" s="43"/>
      <c r="L30" s="43"/>
      <c r="M30" s="43"/>
      <c r="N30" s="43"/>
      <c r="O30" s="43"/>
      <c r="P30" s="43"/>
      <c r="Q30" s="43"/>
      <c r="R30" s="44"/>
      <c r="S30" s="35"/>
      <c r="T30" s="35"/>
    </row>
    <row r="31" spans="1:20" s="13" customFormat="1" ht="18" customHeight="1">
      <c r="A31" s="63"/>
      <c r="B31" s="63"/>
      <c r="C31" s="52"/>
      <c r="D31" s="52"/>
      <c r="E31" s="52"/>
      <c r="F31" s="52"/>
      <c r="G31" s="65"/>
      <c r="H31" s="65"/>
      <c r="I31" s="19"/>
      <c r="J31" s="19"/>
      <c r="K31" s="65"/>
      <c r="L31" s="65"/>
      <c r="M31" s="65"/>
      <c r="N31" s="65"/>
      <c r="O31" s="65"/>
      <c r="P31" s="65"/>
      <c r="Q31" s="65"/>
      <c r="R31" s="19"/>
      <c r="S31" s="14"/>
      <c r="T31" s="14"/>
    </row>
    <row r="32" spans="1:20" s="36" customFormat="1" ht="18" customHeight="1">
      <c r="A32" s="34"/>
      <c r="B32" s="34"/>
      <c r="C32" s="34"/>
      <c r="D32" s="34"/>
      <c r="E32" s="34"/>
      <c r="F32" s="34"/>
      <c r="G32" s="43"/>
      <c r="H32" s="43"/>
      <c r="I32" s="44"/>
      <c r="J32" s="44"/>
      <c r="K32" s="43"/>
      <c r="L32" s="43"/>
      <c r="M32" s="43"/>
      <c r="N32" s="43"/>
      <c r="O32" s="43"/>
      <c r="P32" s="43"/>
      <c r="Q32" s="43"/>
      <c r="R32" s="44"/>
      <c r="S32" s="35"/>
      <c r="T32" s="35"/>
    </row>
    <row r="33" spans="1:20" s="36" customFormat="1" ht="18" customHeight="1">
      <c r="A33" s="34"/>
      <c r="B33" s="34"/>
      <c r="C33" s="34"/>
      <c r="D33" s="34"/>
      <c r="E33" s="34"/>
      <c r="F33" s="34"/>
      <c r="G33" s="43"/>
      <c r="H33" s="43"/>
      <c r="I33" s="44"/>
      <c r="J33" s="44"/>
      <c r="K33" s="43"/>
      <c r="L33" s="43"/>
      <c r="M33" s="43"/>
      <c r="N33" s="43"/>
      <c r="O33" s="43"/>
      <c r="P33" s="43"/>
      <c r="Q33" s="43"/>
      <c r="R33" s="44"/>
      <c r="S33" s="35"/>
      <c r="T33" s="35"/>
    </row>
    <row r="34" spans="1:20" s="36" customFormat="1" ht="18" customHeight="1">
      <c r="A34" s="34"/>
      <c r="B34" s="34"/>
      <c r="C34" s="34"/>
      <c r="D34" s="34"/>
      <c r="E34" s="34"/>
      <c r="F34" s="34"/>
      <c r="G34" s="43"/>
      <c r="H34" s="43"/>
      <c r="I34" s="44"/>
      <c r="J34" s="44"/>
      <c r="K34" s="43"/>
      <c r="L34" s="43"/>
      <c r="M34" s="43"/>
      <c r="N34" s="43"/>
      <c r="O34" s="43"/>
      <c r="P34" s="43"/>
      <c r="Q34" s="43"/>
      <c r="R34" s="44"/>
      <c r="S34" s="35"/>
      <c r="T34" s="35"/>
    </row>
    <row r="35" spans="1:20" s="36" customFormat="1" ht="9.75" customHeight="1">
      <c r="A35" s="34"/>
      <c r="B35" s="34"/>
      <c r="C35" s="34"/>
      <c r="D35" s="34"/>
      <c r="E35" s="34"/>
      <c r="F35" s="34"/>
      <c r="G35" s="43"/>
      <c r="H35" s="43"/>
      <c r="I35" s="44"/>
      <c r="J35" s="44"/>
      <c r="K35" s="43"/>
      <c r="L35" s="43"/>
      <c r="M35" s="43"/>
      <c r="N35" s="43"/>
      <c r="O35" s="43"/>
      <c r="P35" s="43"/>
      <c r="Q35" s="43"/>
      <c r="R35" s="44"/>
      <c r="S35" s="35"/>
      <c r="T35" s="35"/>
    </row>
    <row r="36" spans="1:18" s="14" customFormat="1" ht="18" customHeight="1">
      <c r="A36" s="63">
        <v>3</v>
      </c>
      <c r="B36" s="63"/>
      <c r="C36" s="59"/>
      <c r="D36" s="59"/>
      <c r="E36" s="59"/>
      <c r="F36" s="59"/>
      <c r="G36" s="59"/>
      <c r="H36" s="59"/>
      <c r="I36" s="59"/>
      <c r="J36" s="59"/>
      <c r="K36" s="62"/>
      <c r="L36" s="62"/>
      <c r="M36" s="62"/>
      <c r="N36" s="62"/>
      <c r="O36" s="62"/>
      <c r="P36" s="65"/>
      <c r="Q36" s="65"/>
      <c r="R36" s="19"/>
    </row>
    <row r="37" spans="1:18" s="14" customFormat="1" ht="18" customHeight="1">
      <c r="A37" s="63"/>
      <c r="B37" s="63"/>
      <c r="C37" s="59"/>
      <c r="D37" s="59"/>
      <c r="E37" s="59"/>
      <c r="F37" s="59"/>
      <c r="G37" s="59"/>
      <c r="H37" s="59"/>
      <c r="I37" s="59"/>
      <c r="J37" s="59"/>
      <c r="K37" s="62"/>
      <c r="L37" s="62"/>
      <c r="M37" s="62"/>
      <c r="N37" s="62"/>
      <c r="O37" s="62"/>
      <c r="P37" s="65"/>
      <c r="Q37" s="65"/>
      <c r="R37" s="19"/>
    </row>
    <row r="38" spans="1:18" s="14" customFormat="1" ht="12.75" customHeight="1">
      <c r="A38" s="63"/>
      <c r="B38" s="63"/>
      <c r="C38" s="59"/>
      <c r="D38" s="59"/>
      <c r="E38" s="59"/>
      <c r="F38" s="59"/>
      <c r="G38" s="59"/>
      <c r="H38" s="59"/>
      <c r="I38" s="59"/>
      <c r="J38" s="59"/>
      <c r="K38" s="62"/>
      <c r="L38" s="62"/>
      <c r="M38" s="62"/>
      <c r="N38" s="62"/>
      <c r="O38" s="62"/>
      <c r="P38" s="65"/>
      <c r="Q38" s="65"/>
      <c r="R38" s="19"/>
    </row>
    <row r="39" spans="1:18" s="14" customFormat="1" ht="18" customHeight="1">
      <c r="A39" s="52"/>
      <c r="C39" s="52"/>
      <c r="D39" s="52"/>
      <c r="E39" s="52"/>
      <c r="F39" s="52"/>
      <c r="G39" s="65"/>
      <c r="H39" s="65"/>
      <c r="I39" s="19"/>
      <c r="J39" s="19"/>
      <c r="K39" s="65"/>
      <c r="L39" s="65"/>
      <c r="M39" s="65"/>
      <c r="N39" s="65"/>
      <c r="O39" s="65"/>
      <c r="P39" s="65"/>
      <c r="Q39" s="65"/>
      <c r="R39" s="19"/>
    </row>
    <row r="40" spans="1:18" s="14" customFormat="1" ht="18" customHeight="1">
      <c r="A40" s="52"/>
      <c r="B40" s="66"/>
      <c r="C40" s="52"/>
      <c r="D40" s="52"/>
      <c r="E40" s="52"/>
      <c r="F40" s="52"/>
      <c r="G40" s="65"/>
      <c r="H40" s="65"/>
      <c r="I40" s="19"/>
      <c r="J40" s="19"/>
      <c r="K40" s="65"/>
      <c r="L40" s="65"/>
      <c r="M40" s="65"/>
      <c r="N40" s="65"/>
      <c r="O40" s="65"/>
      <c r="P40" s="65"/>
      <c r="Q40" s="65"/>
      <c r="R40" s="19"/>
    </row>
    <row r="41" spans="1:18" s="14" customFormat="1" ht="18" customHeight="1">
      <c r="A41" s="52"/>
      <c r="B41" s="66"/>
      <c r="C41" s="52"/>
      <c r="D41" s="52"/>
      <c r="E41" s="52"/>
      <c r="F41" s="52"/>
      <c r="G41" s="65"/>
      <c r="H41" s="65"/>
      <c r="I41" s="19"/>
      <c r="J41" s="19"/>
      <c r="K41" s="65"/>
      <c r="L41" s="65"/>
      <c r="M41" s="65"/>
      <c r="N41" s="65"/>
      <c r="O41" s="65"/>
      <c r="P41" s="65"/>
      <c r="Q41" s="65"/>
      <c r="R41" s="19"/>
    </row>
    <row r="42" spans="1:18" s="14" customFormat="1" ht="15.75" customHeight="1">
      <c r="A42" s="52"/>
      <c r="B42" s="59"/>
      <c r="C42" s="59"/>
      <c r="D42" s="59"/>
      <c r="E42" s="59"/>
      <c r="F42" s="59"/>
      <c r="G42" s="59"/>
      <c r="H42" s="59"/>
      <c r="I42" s="59"/>
      <c r="J42" s="59"/>
      <c r="K42" s="62"/>
      <c r="L42" s="62"/>
      <c r="M42" s="62"/>
      <c r="N42" s="62"/>
      <c r="O42" s="62"/>
      <c r="P42" s="65"/>
      <c r="Q42" s="65"/>
      <c r="R42" s="19"/>
    </row>
    <row r="43" spans="1:18" s="14" customFormat="1" ht="18" customHeight="1">
      <c r="A43" s="63">
        <v>4</v>
      </c>
      <c r="B43" s="63" t="s">
        <v>167</v>
      </c>
      <c r="C43" s="59"/>
      <c r="D43" s="59"/>
      <c r="E43" s="59"/>
      <c r="F43" s="59"/>
      <c r="G43" s="59"/>
      <c r="H43" s="59"/>
      <c r="I43" s="59"/>
      <c r="J43" s="59"/>
      <c r="K43" s="62"/>
      <c r="L43" s="62"/>
      <c r="M43" s="62"/>
      <c r="N43" s="62"/>
      <c r="O43" s="62"/>
      <c r="P43" s="65"/>
      <c r="Q43" s="65"/>
      <c r="R43" s="19"/>
    </row>
    <row r="44" spans="1:18" s="14" customFormat="1" ht="12.75" customHeight="1">
      <c r="A44" s="63"/>
      <c r="B44" s="63"/>
      <c r="C44" s="59"/>
      <c r="D44" s="59"/>
      <c r="E44" s="59"/>
      <c r="F44" s="59"/>
      <c r="G44" s="59"/>
      <c r="H44" s="59"/>
      <c r="I44" s="59"/>
      <c r="J44" s="59"/>
      <c r="K44" s="62"/>
      <c r="L44" s="62"/>
      <c r="M44" s="62"/>
      <c r="N44" s="62"/>
      <c r="O44" s="62"/>
      <c r="P44" s="65"/>
      <c r="Q44" s="65"/>
      <c r="R44" s="19"/>
    </row>
    <row r="45" spans="1:18" s="14" customFormat="1" ht="18.75">
      <c r="A45" s="52"/>
      <c r="B45" s="52"/>
      <c r="C45" s="59"/>
      <c r="D45" s="59"/>
      <c r="E45" s="59"/>
      <c r="F45" s="59"/>
      <c r="G45" s="59"/>
      <c r="H45" s="59"/>
      <c r="I45" s="59"/>
      <c r="J45" s="59"/>
      <c r="K45" s="62"/>
      <c r="L45" s="62"/>
      <c r="M45" s="62"/>
      <c r="N45" s="62"/>
      <c r="O45" s="62"/>
      <c r="P45" s="65"/>
      <c r="Q45" s="65"/>
      <c r="R45" s="19"/>
    </row>
    <row r="46" spans="1:18" s="14" customFormat="1" ht="18.75">
      <c r="A46" s="52"/>
      <c r="B46" s="52"/>
      <c r="C46" s="59"/>
      <c r="D46" s="59"/>
      <c r="E46" s="59"/>
      <c r="F46" s="59"/>
      <c r="G46" s="59"/>
      <c r="H46" s="59"/>
      <c r="I46" s="59"/>
      <c r="J46" s="59"/>
      <c r="K46" s="62"/>
      <c r="L46" s="62"/>
      <c r="M46" s="62"/>
      <c r="N46" s="62"/>
      <c r="O46" s="62"/>
      <c r="P46" s="65"/>
      <c r="Q46" s="65"/>
      <c r="R46" s="19"/>
    </row>
    <row r="47" spans="1:18" s="14" customFormat="1" ht="18.75">
      <c r="A47" s="52"/>
      <c r="B47" s="52"/>
      <c r="C47" s="59"/>
      <c r="D47" s="59"/>
      <c r="E47" s="59"/>
      <c r="F47" s="59"/>
      <c r="G47" s="59"/>
      <c r="H47" s="59"/>
      <c r="I47" s="59"/>
      <c r="J47" s="59"/>
      <c r="K47" s="62"/>
      <c r="L47" s="62"/>
      <c r="M47" s="62"/>
      <c r="N47" s="62"/>
      <c r="O47" s="62"/>
      <c r="P47" s="65"/>
      <c r="Q47" s="65"/>
      <c r="R47" s="19"/>
    </row>
    <row r="48" spans="1:18" s="14" customFormat="1" ht="18" customHeight="1">
      <c r="A48" s="63">
        <v>5</v>
      </c>
      <c r="B48" s="63" t="s">
        <v>88</v>
      </c>
      <c r="C48" s="59"/>
      <c r="D48" s="59"/>
      <c r="E48" s="59"/>
      <c r="F48" s="59"/>
      <c r="G48" s="59"/>
      <c r="H48" s="59"/>
      <c r="I48" s="59"/>
      <c r="J48" s="59"/>
      <c r="K48" s="62"/>
      <c r="L48" s="62"/>
      <c r="M48" s="62"/>
      <c r="N48" s="62"/>
      <c r="O48" s="62"/>
      <c r="P48" s="62"/>
      <c r="Q48" s="62"/>
      <c r="R48" s="59"/>
    </row>
    <row r="49" spans="1:18" s="14" customFormat="1" ht="15.75" customHeight="1">
      <c r="A49" s="63"/>
      <c r="B49" s="52"/>
      <c r="F49" s="59"/>
      <c r="G49" s="59"/>
      <c r="H49" s="59"/>
      <c r="I49" s="59"/>
      <c r="J49" s="59"/>
      <c r="K49" s="62"/>
      <c r="L49" s="62"/>
      <c r="M49" s="62"/>
      <c r="N49" s="62"/>
      <c r="O49" s="62"/>
      <c r="P49" s="65"/>
      <c r="Q49" s="65"/>
      <c r="R49" s="19"/>
    </row>
    <row r="50" spans="1:18" s="14" customFormat="1" ht="18" customHeight="1">
      <c r="A50" s="52"/>
      <c r="C50" s="59"/>
      <c r="D50" s="59"/>
      <c r="E50" s="59"/>
      <c r="P50" s="62"/>
      <c r="Q50" s="62"/>
      <c r="R50" s="59"/>
    </row>
    <row r="51" spans="1:18" s="14" customFormat="1" ht="18" customHeight="1">
      <c r="A51" s="52"/>
      <c r="C51" s="59"/>
      <c r="D51" s="59"/>
      <c r="E51" s="59"/>
      <c r="P51" s="62"/>
      <c r="Q51" s="62"/>
      <c r="R51" s="59"/>
    </row>
    <row r="52" spans="1:18" s="14" customFormat="1" ht="18" customHeight="1">
      <c r="A52" s="52"/>
      <c r="B52" s="52"/>
      <c r="C52" s="59"/>
      <c r="D52" s="59"/>
      <c r="E52" s="59"/>
      <c r="P52" s="62"/>
      <c r="Q52" s="62"/>
      <c r="R52" s="59"/>
    </row>
    <row r="53" spans="1:18" s="14" customFormat="1" ht="18" customHeight="1">
      <c r="A53" s="63">
        <v>6</v>
      </c>
      <c r="B53" s="63" t="s">
        <v>89</v>
      </c>
      <c r="C53" s="59"/>
      <c r="D53" s="59"/>
      <c r="E53" s="59"/>
      <c r="F53" s="59"/>
      <c r="G53" s="59"/>
      <c r="H53" s="59"/>
      <c r="I53" s="59"/>
      <c r="J53" s="59"/>
      <c r="K53" s="62"/>
      <c r="L53" s="62"/>
      <c r="M53" s="62"/>
      <c r="N53" s="62"/>
      <c r="O53" s="62"/>
      <c r="P53" s="62"/>
      <c r="Q53" s="62"/>
      <c r="R53" s="59"/>
    </row>
    <row r="54" spans="1:18" s="14" customFormat="1" ht="13.5" customHeight="1">
      <c r="A54" s="63"/>
      <c r="B54" s="63"/>
      <c r="C54" s="59"/>
      <c r="D54" s="59"/>
      <c r="E54" s="59"/>
      <c r="F54" s="59"/>
      <c r="G54" s="59"/>
      <c r="H54" s="59"/>
      <c r="I54" s="59"/>
      <c r="J54" s="59"/>
      <c r="K54" s="62"/>
      <c r="L54" s="62"/>
      <c r="M54" s="62"/>
      <c r="N54" s="62"/>
      <c r="O54" s="62"/>
      <c r="P54" s="62"/>
      <c r="Q54" s="62"/>
      <c r="R54" s="59"/>
    </row>
    <row r="55" spans="1:18" s="14" customFormat="1" ht="18" customHeight="1">
      <c r="A55" s="63"/>
      <c r="B55" s="63"/>
      <c r="C55" s="59"/>
      <c r="D55" s="59"/>
      <c r="E55" s="59"/>
      <c r="F55" s="59"/>
      <c r="G55" s="59"/>
      <c r="H55" s="59"/>
      <c r="I55" s="59"/>
      <c r="J55" s="59"/>
      <c r="K55" s="62"/>
      <c r="L55" s="62"/>
      <c r="M55" s="62"/>
      <c r="N55" s="62"/>
      <c r="O55" s="62"/>
      <c r="P55" s="62"/>
      <c r="Q55" s="62"/>
      <c r="R55" s="59"/>
    </row>
    <row r="56" spans="1:18" s="14" customFormat="1" ht="18" customHeight="1">
      <c r="A56" s="52"/>
      <c r="P56" s="62"/>
      <c r="Q56" s="62"/>
      <c r="R56" s="59"/>
    </row>
    <row r="57" s="14" customFormat="1" ht="18" customHeight="1">
      <c r="A57" s="52"/>
    </row>
    <row r="58" spans="1:15" s="14" customFormat="1" ht="18" customHeight="1">
      <c r="A58" s="63"/>
      <c r="B58" s="59"/>
      <c r="C58" s="59"/>
      <c r="D58" s="59"/>
      <c r="E58" s="59"/>
      <c r="F58" s="59"/>
      <c r="G58" s="59"/>
      <c r="H58" s="59"/>
      <c r="I58" s="59"/>
      <c r="J58" s="59"/>
      <c r="K58" s="62"/>
      <c r="L58" s="62"/>
      <c r="M58" s="62"/>
      <c r="N58" s="62"/>
      <c r="O58" s="62"/>
    </row>
    <row r="59" spans="1:18" s="14" customFormat="1" ht="18" customHeight="1">
      <c r="A59" s="63">
        <v>7</v>
      </c>
      <c r="B59" s="67" t="s">
        <v>234</v>
      </c>
      <c r="C59" s="68"/>
      <c r="D59" s="52"/>
      <c r="E59" s="52"/>
      <c r="F59" s="52"/>
      <c r="G59" s="65"/>
      <c r="H59" s="65"/>
      <c r="I59" s="19"/>
      <c r="P59" s="62"/>
      <c r="Q59" s="62"/>
      <c r="R59" s="59"/>
    </row>
    <row r="60" spans="1:18" s="14" customFormat="1" ht="18" customHeight="1">
      <c r="A60" s="63"/>
      <c r="B60" s="67" t="s">
        <v>19</v>
      </c>
      <c r="C60" s="68"/>
      <c r="D60" s="52"/>
      <c r="E60" s="52"/>
      <c r="F60" s="52"/>
      <c r="G60" s="65"/>
      <c r="H60" s="65"/>
      <c r="I60" s="19"/>
      <c r="P60" s="62"/>
      <c r="Q60" s="62"/>
      <c r="R60" s="59"/>
    </row>
    <row r="61" spans="1:18" s="14" customFormat="1" ht="18" customHeight="1">
      <c r="A61" s="72"/>
      <c r="B61" s="51"/>
      <c r="P61" s="62"/>
      <c r="Q61" s="62"/>
      <c r="R61" s="59"/>
    </row>
    <row r="62" spans="1:18" s="14" customFormat="1" ht="18" customHeight="1">
      <c r="A62" s="72"/>
      <c r="B62" s="51"/>
      <c r="P62" s="62"/>
      <c r="Q62" s="62"/>
      <c r="R62" s="59"/>
    </row>
    <row r="63" spans="1:18" s="14" customFormat="1" ht="18" customHeight="1">
      <c r="A63" s="72"/>
      <c r="P63" s="62"/>
      <c r="Q63" s="62"/>
      <c r="R63" s="59"/>
    </row>
    <row r="64" spans="1:18" s="14" customFormat="1" ht="18" customHeight="1">
      <c r="A64" s="72"/>
      <c r="B64" s="51" t="s">
        <v>117</v>
      </c>
      <c r="I64" s="109"/>
      <c r="M64" s="109"/>
      <c r="O64" s="111"/>
      <c r="P64" s="62"/>
      <c r="Q64" s="62"/>
      <c r="R64" s="59"/>
    </row>
    <row r="65" spans="1:18" s="14" customFormat="1" ht="18" customHeight="1">
      <c r="A65" s="72"/>
      <c r="B65" s="51"/>
      <c r="I65" s="109"/>
      <c r="M65" s="109"/>
      <c r="O65" s="111"/>
      <c r="P65" s="62"/>
      <c r="Q65" s="62"/>
      <c r="R65" s="59"/>
    </row>
    <row r="66" spans="1:18" s="14" customFormat="1" ht="18" customHeight="1">
      <c r="A66" s="72"/>
      <c r="B66" s="51"/>
      <c r="I66" s="109"/>
      <c r="M66" s="109"/>
      <c r="O66" s="111"/>
      <c r="P66" s="62"/>
      <c r="Q66" s="62"/>
      <c r="R66" s="59"/>
    </row>
    <row r="67" spans="1:18" s="14" customFormat="1" ht="18" customHeight="1">
      <c r="A67" s="72"/>
      <c r="B67" s="51"/>
      <c r="I67" s="161" t="s">
        <v>101</v>
      </c>
      <c r="J67" s="58"/>
      <c r="K67" s="58"/>
      <c r="L67" s="58"/>
      <c r="M67" s="161" t="s">
        <v>102</v>
      </c>
      <c r="O67" s="111"/>
      <c r="P67" s="62"/>
      <c r="Q67" s="62"/>
      <c r="R67" s="59"/>
    </row>
    <row r="68" spans="1:18" s="14" customFormat="1" ht="18" customHeight="1">
      <c r="A68" s="72"/>
      <c r="B68" s="51"/>
      <c r="I68" s="161" t="s">
        <v>25</v>
      </c>
      <c r="J68" s="302"/>
      <c r="K68" s="422" t="s">
        <v>25</v>
      </c>
      <c r="L68" s="422"/>
      <c r="M68" s="422"/>
      <c r="O68" s="111"/>
      <c r="P68" s="62"/>
      <c r="Q68" s="62"/>
      <c r="R68" s="59"/>
    </row>
    <row r="69" spans="1:18" s="14" customFormat="1" ht="18" customHeight="1">
      <c r="A69" s="72"/>
      <c r="B69" s="51"/>
      <c r="I69" s="161" t="s">
        <v>4</v>
      </c>
      <c r="J69" s="58"/>
      <c r="K69" s="58"/>
      <c r="L69" s="58"/>
      <c r="M69" s="161" t="s">
        <v>4</v>
      </c>
      <c r="O69" s="111"/>
      <c r="P69" s="62"/>
      <c r="Q69" s="62"/>
      <c r="R69" s="59"/>
    </row>
    <row r="70" spans="1:18" s="14" customFormat="1" ht="18" customHeight="1">
      <c r="A70" s="72"/>
      <c r="B70" s="51"/>
      <c r="I70" s="161"/>
      <c r="J70" s="58"/>
      <c r="K70" s="58"/>
      <c r="L70" s="58"/>
      <c r="M70" s="161"/>
      <c r="O70" s="111"/>
      <c r="P70" s="62"/>
      <c r="Q70" s="62"/>
      <c r="R70" s="59"/>
    </row>
    <row r="71" spans="1:18" s="14" customFormat="1" ht="18" customHeight="1" thickBot="1">
      <c r="A71" s="72"/>
      <c r="B71" s="51" t="s">
        <v>217</v>
      </c>
      <c r="I71" s="324">
        <v>92000</v>
      </c>
      <c r="J71" s="326"/>
      <c r="K71" s="326"/>
      <c r="L71" s="326"/>
      <c r="M71" s="324">
        <v>92000</v>
      </c>
      <c r="O71" s="111"/>
      <c r="P71" s="62"/>
      <c r="Q71" s="62"/>
      <c r="R71" s="59"/>
    </row>
    <row r="72" spans="1:18" s="14" customFormat="1" ht="18" customHeight="1" thickTop="1">
      <c r="A72" s="72"/>
      <c r="B72" s="51"/>
      <c r="I72" s="161"/>
      <c r="J72" s="58"/>
      <c r="K72" s="58"/>
      <c r="L72" s="58"/>
      <c r="M72" s="161"/>
      <c r="O72" s="111"/>
      <c r="P72" s="62"/>
      <c r="Q72" s="62"/>
      <c r="R72" s="59"/>
    </row>
    <row r="73" spans="1:18" s="14" customFormat="1" ht="18" customHeight="1">
      <c r="A73" s="72"/>
      <c r="B73" s="51"/>
      <c r="I73" s="161"/>
      <c r="J73" s="58"/>
      <c r="K73" s="58"/>
      <c r="L73" s="58"/>
      <c r="M73" s="161"/>
      <c r="O73" s="111"/>
      <c r="P73" s="62"/>
      <c r="Q73" s="62"/>
      <c r="R73" s="59"/>
    </row>
    <row r="74" spans="1:18" s="14" customFormat="1" ht="18" customHeight="1">
      <c r="A74" s="72"/>
      <c r="B74" s="51"/>
      <c r="I74" s="161"/>
      <c r="J74" s="58"/>
      <c r="K74" s="58"/>
      <c r="L74" s="58"/>
      <c r="M74" s="161"/>
      <c r="O74" s="111"/>
      <c r="P74" s="62"/>
      <c r="Q74" s="62"/>
      <c r="R74" s="59"/>
    </row>
    <row r="75" spans="1:18" s="14" customFormat="1" ht="18" customHeight="1">
      <c r="A75" s="72"/>
      <c r="B75" s="51"/>
      <c r="I75" s="161"/>
      <c r="J75" s="58"/>
      <c r="K75" s="58"/>
      <c r="L75" s="58"/>
      <c r="M75" s="161"/>
      <c r="O75" s="111"/>
      <c r="P75" s="62"/>
      <c r="Q75" s="62"/>
      <c r="R75" s="59"/>
    </row>
    <row r="76" spans="1:18" s="14" customFormat="1" ht="18" customHeight="1">
      <c r="A76" s="63">
        <v>7</v>
      </c>
      <c r="B76" s="67" t="s">
        <v>248</v>
      </c>
      <c r="I76" s="161"/>
      <c r="J76" s="58"/>
      <c r="K76" s="58"/>
      <c r="L76" s="58"/>
      <c r="M76" s="161"/>
      <c r="O76" s="111"/>
      <c r="P76" s="62"/>
      <c r="Q76" s="62"/>
      <c r="R76" s="59"/>
    </row>
    <row r="77" spans="1:18" s="14" customFormat="1" ht="18" customHeight="1">
      <c r="A77" s="72"/>
      <c r="B77" s="51"/>
      <c r="I77" s="161"/>
      <c r="J77" s="58"/>
      <c r="K77" s="58"/>
      <c r="L77" s="58"/>
      <c r="M77" s="161"/>
      <c r="O77" s="111"/>
      <c r="P77" s="62"/>
      <c r="Q77" s="62"/>
      <c r="R77" s="59"/>
    </row>
    <row r="78" spans="1:18" s="14" customFormat="1" ht="18" customHeight="1">
      <c r="A78" s="72"/>
      <c r="B78" s="14" t="s">
        <v>119</v>
      </c>
      <c r="P78" s="62"/>
      <c r="Q78" s="62"/>
      <c r="R78" s="59"/>
    </row>
    <row r="79" spans="1:18" s="14" customFormat="1" ht="18" customHeight="1">
      <c r="A79" s="72"/>
      <c r="P79" s="62"/>
      <c r="Q79" s="62"/>
      <c r="R79" s="59"/>
    </row>
    <row r="80" spans="1:18" s="14" customFormat="1" ht="18.75">
      <c r="A80" s="72"/>
      <c r="P80" s="62"/>
      <c r="Q80" s="62"/>
      <c r="R80" s="59"/>
    </row>
    <row r="81" spans="1:18" s="14" customFormat="1" ht="18" customHeight="1">
      <c r="A81" s="72"/>
      <c r="G81" s="109"/>
      <c r="H81" s="109"/>
      <c r="I81" s="161" t="s">
        <v>101</v>
      </c>
      <c r="J81" s="58"/>
      <c r="K81" s="58"/>
      <c r="L81" s="58"/>
      <c r="M81" s="161" t="s">
        <v>102</v>
      </c>
      <c r="O81" s="111"/>
      <c r="P81" s="325"/>
      <c r="Q81" s="62"/>
      <c r="R81" s="59"/>
    </row>
    <row r="82" spans="1:18" s="14" customFormat="1" ht="18" customHeight="1">
      <c r="A82" s="72"/>
      <c r="B82" s="64"/>
      <c r="C82" s="64"/>
      <c r="D82" s="64"/>
      <c r="E82" s="64"/>
      <c r="F82" s="64"/>
      <c r="H82" s="73"/>
      <c r="I82" s="161" t="s">
        <v>25</v>
      </c>
      <c r="J82" s="302"/>
      <c r="K82" s="422" t="s">
        <v>25</v>
      </c>
      <c r="L82" s="422"/>
      <c r="M82" s="422"/>
      <c r="N82" s="64"/>
      <c r="O82" s="69"/>
      <c r="P82" s="325"/>
      <c r="Q82" s="62"/>
      <c r="R82" s="59"/>
    </row>
    <row r="83" spans="1:16" s="14" customFormat="1" ht="18" customHeight="1">
      <c r="A83" s="72"/>
      <c r="B83" s="51"/>
      <c r="G83" s="109"/>
      <c r="H83" s="109"/>
      <c r="I83" s="161" t="s">
        <v>4</v>
      </c>
      <c r="J83" s="58"/>
      <c r="K83" s="58"/>
      <c r="L83" s="58"/>
      <c r="M83" s="161" t="s">
        <v>4</v>
      </c>
      <c r="O83" s="111"/>
      <c r="P83" s="111"/>
    </row>
    <row r="84" spans="1:16" s="14" customFormat="1" ht="12.75" customHeight="1">
      <c r="A84" s="72"/>
      <c r="B84" s="51"/>
      <c r="I84" s="109"/>
      <c r="M84" s="109"/>
      <c r="O84" s="111"/>
      <c r="P84" s="111"/>
    </row>
    <row r="85" spans="1:16" s="14" customFormat="1" ht="18" customHeight="1" thickBot="1">
      <c r="A85" s="72"/>
      <c r="B85" s="51" t="s">
        <v>194</v>
      </c>
      <c r="I85" s="303">
        <v>2000</v>
      </c>
      <c r="J85" s="304"/>
      <c r="K85" s="304"/>
      <c r="L85" s="304"/>
      <c r="M85" s="305">
        <v>2000</v>
      </c>
      <c r="O85" s="111"/>
      <c r="P85" s="111"/>
    </row>
    <row r="86" s="14" customFormat="1" ht="18" customHeight="1" thickTop="1">
      <c r="P86" s="111"/>
    </row>
    <row r="87" s="14" customFormat="1" ht="18" customHeight="1">
      <c r="P87" s="111"/>
    </row>
    <row r="88" spans="1:16" s="14" customFormat="1" ht="18" customHeight="1">
      <c r="A88" s="71">
        <v>8</v>
      </c>
      <c r="B88" s="63" t="s">
        <v>218</v>
      </c>
      <c r="C88" s="59"/>
      <c r="D88" s="59"/>
      <c r="E88" s="59"/>
      <c r="F88" s="59"/>
      <c r="G88" s="59"/>
      <c r="H88" s="59"/>
      <c r="I88" s="59"/>
      <c r="J88" s="59"/>
      <c r="K88" s="62"/>
      <c r="L88" s="62"/>
      <c r="M88" s="62"/>
      <c r="N88" s="62"/>
      <c r="O88" s="325"/>
      <c r="P88" s="111"/>
    </row>
    <row r="89" spans="1:16" s="14" customFormat="1" ht="18" customHeight="1">
      <c r="A89" s="63"/>
      <c r="B89" s="63"/>
      <c r="C89" s="59"/>
      <c r="D89" s="59"/>
      <c r="E89" s="59"/>
      <c r="F89" s="59"/>
      <c r="G89" s="59"/>
      <c r="H89" s="59"/>
      <c r="I89" s="59"/>
      <c r="J89" s="59"/>
      <c r="K89" s="62"/>
      <c r="L89" s="62"/>
      <c r="M89" s="62"/>
      <c r="N89" s="62"/>
      <c r="O89" s="62"/>
      <c r="P89" s="111"/>
    </row>
    <row r="90" spans="1:16" s="14" customFormat="1" ht="18" customHeight="1">
      <c r="A90" s="52"/>
      <c r="B90" s="52"/>
      <c r="C90" s="52"/>
      <c r="D90" s="59"/>
      <c r="E90" s="59"/>
      <c r="F90" s="59"/>
      <c r="G90" s="59"/>
      <c r="H90" s="59"/>
      <c r="I90" s="59"/>
      <c r="J90" s="59"/>
      <c r="K90" s="62"/>
      <c r="L90" s="62"/>
      <c r="M90" s="62"/>
      <c r="N90" s="62"/>
      <c r="O90" s="62"/>
      <c r="P90" s="111"/>
    </row>
    <row r="91" s="14" customFormat="1" ht="18" customHeight="1">
      <c r="P91" s="111"/>
    </row>
    <row r="92" s="14" customFormat="1" ht="18" customHeight="1">
      <c r="P92" s="111"/>
    </row>
    <row r="93" s="14" customFormat="1" ht="18" customHeight="1">
      <c r="P93" s="111"/>
    </row>
    <row r="94" spans="1:16" s="14" customFormat="1" ht="18" customHeight="1">
      <c r="A94" s="63">
        <v>9</v>
      </c>
      <c r="B94" s="58" t="s">
        <v>219</v>
      </c>
      <c r="C94" s="58"/>
      <c r="D94" s="58"/>
      <c r="E94" s="58"/>
      <c r="F94" s="58"/>
      <c r="G94" s="58"/>
      <c r="H94" s="58"/>
      <c r="I94" s="58"/>
      <c r="J94" s="58"/>
      <c r="K94" s="58"/>
      <c r="L94" s="58"/>
      <c r="M94" s="58"/>
      <c r="N94" s="58"/>
      <c r="O94" s="58"/>
      <c r="P94" s="111"/>
    </row>
    <row r="95" s="14" customFormat="1" ht="18" customHeight="1">
      <c r="P95" s="111"/>
    </row>
    <row r="96" s="14" customFormat="1" ht="18" customHeight="1">
      <c r="P96" s="111"/>
    </row>
    <row r="97" s="14" customFormat="1" ht="18" customHeight="1">
      <c r="P97" s="111"/>
    </row>
    <row r="98" spans="1:16" s="14" customFormat="1" ht="18" customHeight="1">
      <c r="A98" s="45"/>
      <c r="B98" s="384"/>
      <c r="C98" s="385"/>
      <c r="D98" s="385"/>
      <c r="E98" s="385"/>
      <c r="F98" s="386"/>
      <c r="G98" s="387" t="s">
        <v>106</v>
      </c>
      <c r="H98" s="388"/>
      <c r="I98" s="388"/>
      <c r="J98" s="388"/>
      <c r="K98" s="388"/>
      <c r="L98" s="388"/>
      <c r="M98" s="388"/>
      <c r="N98" s="1"/>
      <c r="O98" s="57"/>
      <c r="P98" s="111"/>
    </row>
    <row r="99" spans="1:16" s="14" customFormat="1" ht="18" customHeight="1">
      <c r="A99" s="45"/>
      <c r="B99" s="384"/>
      <c r="C99" s="389"/>
      <c r="D99" s="386"/>
      <c r="E99" s="386"/>
      <c r="F99" s="386"/>
      <c r="G99" s="388" t="s">
        <v>107</v>
      </c>
      <c r="H99" s="389"/>
      <c r="I99" s="389"/>
      <c r="J99" s="389"/>
      <c r="K99" s="389"/>
      <c r="L99" s="389"/>
      <c r="M99" s="389"/>
      <c r="N99"/>
      <c r="O99"/>
      <c r="P99" s="111"/>
    </row>
    <row r="100" spans="1:16" s="14" customFormat="1" ht="18" customHeight="1">
      <c r="A100" s="45"/>
      <c r="B100" s="384"/>
      <c r="C100" s="386" t="s">
        <v>103</v>
      </c>
      <c r="D100" s="386"/>
      <c r="E100" s="386"/>
      <c r="F100" s="386"/>
      <c r="G100" s="387" t="s">
        <v>111</v>
      </c>
      <c r="H100" s="390"/>
      <c r="I100" s="385"/>
      <c r="J100" s="385"/>
      <c r="K100" s="385"/>
      <c r="L100" s="385"/>
      <c r="M100" s="385"/>
      <c r="N100" s="56"/>
      <c r="O100" s="1"/>
      <c r="P100" s="111"/>
    </row>
    <row r="101" spans="1:16" s="14" customFormat="1" ht="18" customHeight="1">
      <c r="A101" s="45"/>
      <c r="B101" s="384"/>
      <c r="C101" s="386" t="s">
        <v>104</v>
      </c>
      <c r="D101" s="386"/>
      <c r="E101" s="386" t="s">
        <v>105</v>
      </c>
      <c r="F101" s="386"/>
      <c r="G101" s="387" t="s">
        <v>112</v>
      </c>
      <c r="H101" s="390"/>
      <c r="I101" s="388" t="s">
        <v>108</v>
      </c>
      <c r="J101" s="390"/>
      <c r="K101" s="387" t="s">
        <v>109</v>
      </c>
      <c r="L101" s="390"/>
      <c r="M101" s="387" t="s">
        <v>110</v>
      </c>
      <c r="N101" s="56"/>
      <c r="O101" s="55"/>
      <c r="P101" s="111"/>
    </row>
    <row r="102" spans="1:16" s="14" customFormat="1" ht="18" customHeight="1">
      <c r="A102" s="45"/>
      <c r="B102" s="384"/>
      <c r="C102" s="386" t="s">
        <v>4</v>
      </c>
      <c r="D102" s="386"/>
      <c r="E102" s="386" t="s">
        <v>4</v>
      </c>
      <c r="F102" s="386"/>
      <c r="G102" s="386" t="s">
        <v>4</v>
      </c>
      <c r="H102" s="390"/>
      <c r="I102" s="386" t="s">
        <v>4</v>
      </c>
      <c r="J102" s="390"/>
      <c r="K102" s="386" t="s">
        <v>4</v>
      </c>
      <c r="L102" s="390"/>
      <c r="M102" s="386" t="s">
        <v>4</v>
      </c>
      <c r="N102" s="55"/>
      <c r="O102" s="55"/>
      <c r="P102" s="111"/>
    </row>
    <row r="103" spans="2:16" s="14" customFormat="1" ht="18" customHeight="1">
      <c r="B103" s="391" t="s">
        <v>5</v>
      </c>
      <c r="C103" s="386"/>
      <c r="D103" s="386"/>
      <c r="E103" s="386"/>
      <c r="F103" s="386"/>
      <c r="G103" s="386"/>
      <c r="H103" s="390"/>
      <c r="I103" s="386"/>
      <c r="J103" s="390"/>
      <c r="K103" s="386"/>
      <c r="L103" s="390"/>
      <c r="M103" s="386"/>
      <c r="N103" s="55"/>
      <c r="O103" s="55"/>
      <c r="P103" s="111"/>
    </row>
    <row r="104" spans="2:16" s="14" customFormat="1" ht="18" customHeight="1">
      <c r="B104" s="384" t="s">
        <v>190</v>
      </c>
      <c r="C104" s="392">
        <v>44738000</v>
      </c>
      <c r="D104" s="392"/>
      <c r="E104" s="392">
        <v>1023000</v>
      </c>
      <c r="F104" s="392"/>
      <c r="G104" s="392">
        <v>1352000</v>
      </c>
      <c r="H104" s="392"/>
      <c r="I104" s="393">
        <v>0</v>
      </c>
      <c r="J104" s="392"/>
      <c r="K104" s="393">
        <v>0</v>
      </c>
      <c r="L104" s="392"/>
      <c r="M104" s="392">
        <f>SUM(C104:K104)</f>
        <v>47113000</v>
      </c>
      <c r="N104" s="46"/>
      <c r="O104" s="44"/>
      <c r="P104" s="111"/>
    </row>
    <row r="105" spans="2:16" s="14" customFormat="1" ht="18" customHeight="1">
      <c r="B105" s="384" t="s">
        <v>191</v>
      </c>
      <c r="C105" s="392">
        <v>2942000</v>
      </c>
      <c r="D105" s="392"/>
      <c r="E105" s="393">
        <v>0</v>
      </c>
      <c r="F105" s="392"/>
      <c r="G105" s="392">
        <v>1177000</v>
      </c>
      <c r="H105" s="392"/>
      <c r="I105" s="393">
        <v>0</v>
      </c>
      <c r="J105" s="392"/>
      <c r="K105" s="392">
        <v>-4119000</v>
      </c>
      <c r="L105" s="392"/>
      <c r="M105" s="393">
        <f>SUM(C105:K105)</f>
        <v>0</v>
      </c>
      <c r="N105" s="44"/>
      <c r="O105" s="44"/>
      <c r="P105" s="111"/>
    </row>
    <row r="106" spans="2:16" s="14" customFormat="1" ht="18" customHeight="1" thickBot="1">
      <c r="B106" s="394" t="s">
        <v>192</v>
      </c>
      <c r="C106" s="395">
        <f>SUM(C104:C105)</f>
        <v>47680000</v>
      </c>
      <c r="D106" s="395"/>
      <c r="E106" s="395">
        <f>SUM(E104:E105)</f>
        <v>1023000</v>
      </c>
      <c r="F106" s="395"/>
      <c r="G106" s="395">
        <f>SUM(G104:G105)</f>
        <v>2529000</v>
      </c>
      <c r="H106" s="395"/>
      <c r="I106" s="396">
        <f>SUM(I104:I105)</f>
        <v>0</v>
      </c>
      <c r="J106" s="395"/>
      <c r="K106" s="395">
        <f>SUM(K104:K105)</f>
        <v>-4119000</v>
      </c>
      <c r="L106" s="395"/>
      <c r="M106" s="395">
        <f>SUM(M104:M105)</f>
        <v>47113000</v>
      </c>
      <c r="N106" s="44"/>
      <c r="O106" s="44"/>
      <c r="P106" s="111"/>
    </row>
    <row r="107" spans="2:16" s="14" customFormat="1" ht="18" customHeight="1" thickTop="1">
      <c r="B107" s="394"/>
      <c r="C107" s="392"/>
      <c r="D107" s="392"/>
      <c r="E107" s="392"/>
      <c r="F107" s="392"/>
      <c r="G107" s="392"/>
      <c r="H107" s="392"/>
      <c r="I107" s="393"/>
      <c r="J107" s="392"/>
      <c r="K107" s="392"/>
      <c r="L107" s="392"/>
      <c r="M107" s="392"/>
      <c r="N107" s="44"/>
      <c r="O107" s="44"/>
      <c r="P107" s="111"/>
    </row>
    <row r="108" spans="1:16" s="14" customFormat="1" ht="18" customHeight="1">
      <c r="A108" s="63">
        <v>9</v>
      </c>
      <c r="B108" s="58" t="s">
        <v>249</v>
      </c>
      <c r="C108" s="392"/>
      <c r="D108" s="392"/>
      <c r="E108" s="392"/>
      <c r="F108" s="392"/>
      <c r="G108" s="392"/>
      <c r="H108" s="392"/>
      <c r="I108" s="393"/>
      <c r="J108" s="392"/>
      <c r="K108" s="392"/>
      <c r="L108" s="392"/>
      <c r="M108" s="392"/>
      <c r="N108" s="44"/>
      <c r="O108" s="44"/>
      <c r="P108" s="111"/>
    </row>
    <row r="109" spans="1:16" s="14" customFormat="1" ht="18" customHeight="1">
      <c r="A109" s="63"/>
      <c r="B109" s="58"/>
      <c r="C109" s="392"/>
      <c r="D109" s="392"/>
      <c r="E109" s="392"/>
      <c r="F109" s="392"/>
      <c r="G109" s="392"/>
      <c r="H109" s="392"/>
      <c r="I109" s="393"/>
      <c r="J109" s="392"/>
      <c r="K109" s="392"/>
      <c r="L109" s="392"/>
      <c r="M109" s="392"/>
      <c r="N109" s="44"/>
      <c r="O109" s="44"/>
      <c r="P109" s="111"/>
    </row>
    <row r="110" spans="1:16" s="14" customFormat="1" ht="18" customHeight="1">
      <c r="A110" s="63"/>
      <c r="B110" s="384"/>
      <c r="C110" s="385"/>
      <c r="D110" s="385"/>
      <c r="E110" s="385"/>
      <c r="F110" s="386"/>
      <c r="G110" s="387" t="s">
        <v>106</v>
      </c>
      <c r="H110" s="388"/>
      <c r="I110" s="388"/>
      <c r="J110" s="388"/>
      <c r="K110" s="388"/>
      <c r="L110" s="388"/>
      <c r="M110" s="388"/>
      <c r="N110" s="44"/>
      <c r="O110" s="44"/>
      <c r="P110" s="111"/>
    </row>
    <row r="111" spans="1:16" s="14" customFormat="1" ht="18" customHeight="1">
      <c r="A111" s="63"/>
      <c r="B111" s="384"/>
      <c r="C111" s="389"/>
      <c r="D111" s="386"/>
      <c r="E111" s="386"/>
      <c r="F111" s="386"/>
      <c r="G111" s="388" t="s">
        <v>107</v>
      </c>
      <c r="H111" s="389"/>
      <c r="I111" s="389"/>
      <c r="J111" s="389"/>
      <c r="K111" s="389"/>
      <c r="L111" s="389"/>
      <c r="M111" s="389"/>
      <c r="N111" s="44"/>
      <c r="O111" s="44"/>
      <c r="P111" s="111"/>
    </row>
    <row r="112" spans="1:16" s="14" customFormat="1" ht="18" customHeight="1">
      <c r="A112" s="63"/>
      <c r="B112" s="384"/>
      <c r="C112" s="386" t="s">
        <v>103</v>
      </c>
      <c r="D112" s="386"/>
      <c r="E112" s="386"/>
      <c r="F112" s="386"/>
      <c r="G112" s="387" t="s">
        <v>111</v>
      </c>
      <c r="H112" s="390"/>
      <c r="I112" s="385"/>
      <c r="J112" s="385"/>
      <c r="K112" s="385"/>
      <c r="L112" s="385"/>
      <c r="M112" s="385"/>
      <c r="N112" s="44"/>
      <c r="O112" s="44"/>
      <c r="P112" s="111"/>
    </row>
    <row r="113" spans="1:16" s="14" customFormat="1" ht="18" customHeight="1">
      <c r="A113" s="63"/>
      <c r="B113" s="384"/>
      <c r="C113" s="386" t="s">
        <v>104</v>
      </c>
      <c r="D113" s="386"/>
      <c r="E113" s="386" t="s">
        <v>105</v>
      </c>
      <c r="F113" s="386"/>
      <c r="G113" s="387" t="s">
        <v>112</v>
      </c>
      <c r="H113" s="390"/>
      <c r="I113" s="388" t="s">
        <v>108</v>
      </c>
      <c r="J113" s="390"/>
      <c r="K113" s="387" t="s">
        <v>109</v>
      </c>
      <c r="L113" s="390"/>
      <c r="M113" s="387" t="s">
        <v>110</v>
      </c>
      <c r="N113" s="44"/>
      <c r="O113" s="44"/>
      <c r="P113" s="111"/>
    </row>
    <row r="114" spans="1:16" s="14" customFormat="1" ht="18" customHeight="1">
      <c r="A114" s="63"/>
      <c r="B114" s="384"/>
      <c r="C114" s="386" t="s">
        <v>4</v>
      </c>
      <c r="D114" s="386"/>
      <c r="E114" s="386" t="s">
        <v>4</v>
      </c>
      <c r="F114" s="386"/>
      <c r="G114" s="386" t="s">
        <v>4</v>
      </c>
      <c r="H114" s="390"/>
      <c r="I114" s="386" t="s">
        <v>4</v>
      </c>
      <c r="J114" s="390"/>
      <c r="K114" s="386" t="s">
        <v>4</v>
      </c>
      <c r="L114" s="390"/>
      <c r="M114" s="386" t="s">
        <v>4</v>
      </c>
      <c r="N114" s="44"/>
      <c r="O114" s="44"/>
      <c r="P114" s="111"/>
    </row>
    <row r="115" spans="2:16" s="14" customFormat="1" ht="18" customHeight="1">
      <c r="B115" s="394"/>
      <c r="C115" s="392"/>
      <c r="D115" s="392"/>
      <c r="E115" s="392"/>
      <c r="F115" s="392"/>
      <c r="G115" s="392"/>
      <c r="H115" s="392"/>
      <c r="I115" s="393"/>
      <c r="J115" s="392"/>
      <c r="K115" s="392"/>
      <c r="L115" s="392"/>
      <c r="M115" s="392"/>
      <c r="N115" s="44"/>
      <c r="O115" s="44"/>
      <c r="P115" s="111"/>
    </row>
    <row r="116" spans="2:16" s="14" customFormat="1" ht="18" customHeight="1">
      <c r="B116" s="397" t="s">
        <v>99</v>
      </c>
      <c r="C116" s="398"/>
      <c r="D116" s="398"/>
      <c r="E116" s="398"/>
      <c r="F116" s="398"/>
      <c r="G116" s="398"/>
      <c r="H116" s="398"/>
      <c r="I116" s="398"/>
      <c r="J116" s="398"/>
      <c r="K116" s="398"/>
      <c r="L116" s="398"/>
      <c r="M116" s="398"/>
      <c r="N116" s="44"/>
      <c r="O116" s="44"/>
      <c r="P116" s="111"/>
    </row>
    <row r="117" spans="2:16" s="14" customFormat="1" ht="18" customHeight="1">
      <c r="B117" s="399" t="s">
        <v>100</v>
      </c>
      <c r="C117" s="400">
        <v>17414000</v>
      </c>
      <c r="D117" s="400"/>
      <c r="E117" s="400">
        <v>-1533000</v>
      </c>
      <c r="F117" s="400"/>
      <c r="G117" s="400">
        <v>1438000</v>
      </c>
      <c r="H117" s="400"/>
      <c r="I117" s="400">
        <v>-2000</v>
      </c>
      <c r="J117" s="400"/>
      <c r="K117" s="400">
        <v>-228000</v>
      </c>
      <c r="L117" s="400"/>
      <c r="M117" s="400">
        <f>SUM(C117:K117)</f>
        <v>17089000</v>
      </c>
      <c r="N117" s="301"/>
      <c r="O117" s="301"/>
      <c r="P117" s="111"/>
    </row>
    <row r="118" spans="2:16" s="14" customFormat="1" ht="18" customHeight="1">
      <c r="B118" s="399" t="s">
        <v>16</v>
      </c>
      <c r="C118" s="400"/>
      <c r="D118" s="400"/>
      <c r="E118" s="400"/>
      <c r="F118" s="400"/>
      <c r="G118" s="400"/>
      <c r="H118" s="400"/>
      <c r="I118" s="400"/>
      <c r="J118" s="400"/>
      <c r="K118" s="400"/>
      <c r="L118" s="400"/>
      <c r="M118" s="401">
        <v>-15000</v>
      </c>
      <c r="N118" s="301"/>
      <c r="O118" s="301"/>
      <c r="P118" s="111"/>
    </row>
    <row r="119" spans="2:16" s="14" customFormat="1" ht="18" customHeight="1">
      <c r="B119" s="399" t="s">
        <v>36</v>
      </c>
      <c r="C119" s="392"/>
      <c r="D119" s="392"/>
      <c r="E119" s="392"/>
      <c r="F119" s="392"/>
      <c r="G119" s="392"/>
      <c r="H119" s="392"/>
      <c r="I119" s="392"/>
      <c r="J119" s="392"/>
      <c r="K119" s="392"/>
      <c r="L119" s="392"/>
      <c r="M119" s="392">
        <f>SUM(M117:M118)</f>
        <v>17074000</v>
      </c>
      <c r="N119" s="300"/>
      <c r="O119" s="301"/>
      <c r="P119" s="111"/>
    </row>
    <row r="120" spans="2:16" s="14" customFormat="1" ht="18" customHeight="1">
      <c r="B120" s="399" t="s">
        <v>34</v>
      </c>
      <c r="C120" s="392"/>
      <c r="D120" s="392"/>
      <c r="E120" s="392"/>
      <c r="F120" s="392"/>
      <c r="G120" s="392"/>
      <c r="H120" s="392"/>
      <c r="I120" s="392"/>
      <c r="J120" s="392"/>
      <c r="K120" s="392"/>
      <c r="L120" s="392"/>
      <c r="M120" s="392">
        <f>'Income Statement'!G24</f>
        <v>-3502000</v>
      </c>
      <c r="N120" s="300"/>
      <c r="O120" s="301"/>
      <c r="P120" s="111"/>
    </row>
    <row r="121" spans="2:16" s="14" customFormat="1" ht="18" customHeight="1" thickBot="1">
      <c r="B121" s="384" t="s">
        <v>42</v>
      </c>
      <c r="C121" s="392"/>
      <c r="D121" s="392"/>
      <c r="E121" s="392"/>
      <c r="F121" s="392"/>
      <c r="G121" s="392"/>
      <c r="H121" s="392"/>
      <c r="I121" s="392"/>
      <c r="J121" s="392"/>
      <c r="K121" s="392"/>
      <c r="L121" s="392"/>
      <c r="M121" s="402">
        <f>SUM(M119:M120)</f>
        <v>13572000</v>
      </c>
      <c r="N121" s="300"/>
      <c r="O121" s="301"/>
      <c r="P121" s="111"/>
    </row>
    <row r="122" spans="2:16" s="14" customFormat="1" ht="18" customHeight="1" thickTop="1">
      <c r="B122" s="71"/>
      <c r="C122" s="243"/>
      <c r="D122" s="243"/>
      <c r="E122" s="243"/>
      <c r="F122" s="243"/>
      <c r="G122" s="243"/>
      <c r="H122" s="243"/>
      <c r="I122" s="243"/>
      <c r="J122" s="243"/>
      <c r="K122" s="243"/>
      <c r="L122" s="243"/>
      <c r="M122" s="243"/>
      <c r="N122" s="300"/>
      <c r="O122" s="301"/>
      <c r="P122" s="111"/>
    </row>
    <row r="123" spans="2:16" s="14" customFormat="1" ht="18" customHeight="1">
      <c r="B123" s="71"/>
      <c r="C123" s="243"/>
      <c r="D123" s="243"/>
      <c r="E123" s="243"/>
      <c r="F123" s="243"/>
      <c r="G123" s="243"/>
      <c r="H123" s="243"/>
      <c r="I123" s="243"/>
      <c r="J123" s="243"/>
      <c r="K123" s="243"/>
      <c r="L123" s="243"/>
      <c r="M123" s="243"/>
      <c r="N123" s="300"/>
      <c r="O123" s="301"/>
      <c r="P123" s="111"/>
    </row>
    <row r="124" spans="1:19" s="14" customFormat="1" ht="18" customHeight="1">
      <c r="A124" s="114">
        <v>10</v>
      </c>
      <c r="B124" s="63" t="s">
        <v>113</v>
      </c>
      <c r="C124" s="59"/>
      <c r="G124" s="65"/>
      <c r="H124" s="65"/>
      <c r="I124" s="19"/>
      <c r="J124" s="19"/>
      <c r="K124" s="65"/>
      <c r="L124" s="65"/>
      <c r="M124" s="65"/>
      <c r="N124" s="65"/>
      <c r="O124" s="65"/>
      <c r="P124" s="65"/>
      <c r="Q124" s="65"/>
      <c r="R124" s="19"/>
      <c r="S124" s="51"/>
    </row>
    <row r="125" spans="1:19" s="14" customFormat="1" ht="18" customHeight="1">
      <c r="A125" s="114"/>
      <c r="B125" s="63"/>
      <c r="C125" s="60"/>
      <c r="G125" s="65"/>
      <c r="H125" s="65"/>
      <c r="I125" s="19"/>
      <c r="J125" s="19"/>
      <c r="K125" s="65"/>
      <c r="L125" s="65"/>
      <c r="M125" s="65"/>
      <c r="N125" s="65"/>
      <c r="O125" s="65"/>
      <c r="P125" s="65"/>
      <c r="Q125" s="65"/>
      <c r="R125" s="19"/>
      <c r="S125" s="51"/>
    </row>
    <row r="126" spans="1:19" s="14" customFormat="1" ht="18" customHeight="1">
      <c r="A126" s="115"/>
      <c r="S126" s="51"/>
    </row>
    <row r="127" spans="1:19" s="14" customFormat="1" ht="18" customHeight="1">
      <c r="A127" s="115"/>
      <c r="S127" s="51"/>
    </row>
    <row r="128" spans="1:19" s="14" customFormat="1" ht="18" customHeight="1">
      <c r="A128" s="115"/>
      <c r="S128" s="51"/>
    </row>
    <row r="129" spans="1:19" s="14" customFormat="1" ht="18" customHeight="1">
      <c r="A129" s="115"/>
      <c r="S129" s="51"/>
    </row>
    <row r="130" spans="1:19" s="14" customFormat="1" ht="18" customHeight="1" hidden="1">
      <c r="A130" s="115"/>
      <c r="S130" s="51"/>
    </row>
    <row r="131" spans="1:19" s="14" customFormat="1" ht="18" customHeight="1">
      <c r="A131" s="112">
        <v>11</v>
      </c>
      <c r="B131" s="67" t="s">
        <v>90</v>
      </c>
      <c r="C131" s="52"/>
      <c r="D131" s="52"/>
      <c r="E131" s="52"/>
      <c r="F131" s="52"/>
      <c r="G131" s="65"/>
      <c r="H131" s="65"/>
      <c r="I131" s="313"/>
      <c r="J131" s="19"/>
      <c r="K131" s="65"/>
      <c r="L131" s="65"/>
      <c r="M131" s="65"/>
      <c r="N131" s="65"/>
      <c r="O131" s="65"/>
      <c r="P131" s="65"/>
      <c r="Q131" s="65"/>
      <c r="R131" s="19"/>
      <c r="S131" s="51"/>
    </row>
    <row r="132" spans="1:19" s="14" customFormat="1" ht="18" customHeight="1">
      <c r="A132" s="112"/>
      <c r="B132" s="67"/>
      <c r="C132" s="52"/>
      <c r="D132" s="52"/>
      <c r="E132" s="52"/>
      <c r="F132" s="52"/>
      <c r="G132" s="65"/>
      <c r="H132" s="65"/>
      <c r="I132" s="19"/>
      <c r="J132" s="19"/>
      <c r="K132" s="65"/>
      <c r="L132" s="65"/>
      <c r="M132" s="65"/>
      <c r="N132" s="65"/>
      <c r="O132" s="65"/>
      <c r="P132" s="65"/>
      <c r="Q132" s="65"/>
      <c r="R132" s="19"/>
      <c r="S132" s="51"/>
    </row>
    <row r="133" spans="1:19" s="14" customFormat="1" ht="18" customHeight="1">
      <c r="A133" s="115"/>
      <c r="B133" s="74"/>
      <c r="C133" s="64"/>
      <c r="D133" s="64"/>
      <c r="E133" s="64"/>
      <c r="F133" s="64"/>
      <c r="G133" s="64"/>
      <c r="H133" s="64"/>
      <c r="I133" s="64"/>
      <c r="J133" s="64"/>
      <c r="K133" s="64"/>
      <c r="L133" s="64"/>
      <c r="M133" s="64"/>
      <c r="N133" s="64"/>
      <c r="O133" s="64"/>
      <c r="P133" s="64"/>
      <c r="Q133" s="64"/>
      <c r="R133" s="64"/>
      <c r="S133" s="51"/>
    </row>
    <row r="134" spans="1:19" s="14" customFormat="1" ht="18" customHeight="1">
      <c r="A134" s="115"/>
      <c r="B134" s="74"/>
      <c r="C134" s="64"/>
      <c r="D134" s="64"/>
      <c r="E134" s="64"/>
      <c r="F134" s="64"/>
      <c r="G134" s="64"/>
      <c r="H134" s="64"/>
      <c r="I134" s="64"/>
      <c r="J134" s="64"/>
      <c r="K134" s="64"/>
      <c r="L134" s="64"/>
      <c r="M134" s="64"/>
      <c r="N134" s="64"/>
      <c r="O134" s="64"/>
      <c r="P134" s="64"/>
      <c r="Q134" s="64"/>
      <c r="R134" s="64"/>
      <c r="S134" s="51"/>
    </row>
    <row r="135" spans="1:19" s="14" customFormat="1" ht="18" customHeight="1">
      <c r="A135" s="115"/>
      <c r="B135" s="75"/>
      <c r="C135" s="64"/>
      <c r="D135" s="64"/>
      <c r="E135" s="64"/>
      <c r="F135" s="64"/>
      <c r="G135" s="64"/>
      <c r="H135" s="64"/>
      <c r="I135" s="64"/>
      <c r="J135" s="64"/>
      <c r="K135" s="64"/>
      <c r="L135" s="64"/>
      <c r="M135" s="64"/>
      <c r="N135" s="64"/>
      <c r="O135" s="64"/>
      <c r="P135" s="64"/>
      <c r="Q135" s="64"/>
      <c r="R135" s="64"/>
      <c r="S135" s="51"/>
    </row>
    <row r="136" spans="1:20" s="14" customFormat="1" ht="18" customHeight="1">
      <c r="A136" s="113"/>
      <c r="B136" s="76"/>
      <c r="C136" s="77"/>
      <c r="D136" s="64"/>
      <c r="E136" s="64"/>
      <c r="F136" s="64"/>
      <c r="G136" s="64"/>
      <c r="H136" s="64"/>
      <c r="I136" s="64"/>
      <c r="J136" s="64"/>
      <c r="K136" s="64"/>
      <c r="L136" s="64"/>
      <c r="M136" s="64"/>
      <c r="N136" s="64"/>
      <c r="O136" s="64"/>
      <c r="P136" s="64"/>
      <c r="Q136" s="64"/>
      <c r="R136" s="64"/>
      <c r="S136" s="51"/>
      <c r="T136" s="51"/>
    </row>
    <row r="137" spans="1:20" s="14" customFormat="1" ht="6.75" customHeight="1">
      <c r="A137" s="113"/>
      <c r="B137" s="76"/>
      <c r="C137" s="77"/>
      <c r="D137" s="64"/>
      <c r="E137" s="64"/>
      <c r="F137" s="64"/>
      <c r="G137" s="64"/>
      <c r="H137" s="64"/>
      <c r="I137" s="64"/>
      <c r="J137" s="64"/>
      <c r="K137" s="64"/>
      <c r="L137" s="64"/>
      <c r="M137" s="64"/>
      <c r="N137" s="64"/>
      <c r="O137" s="64"/>
      <c r="P137" s="64"/>
      <c r="Q137" s="64"/>
      <c r="R137" s="64"/>
      <c r="S137" s="51"/>
      <c r="T137" s="51"/>
    </row>
    <row r="138" spans="1:18" s="14" customFormat="1" ht="18" customHeight="1">
      <c r="A138" s="112">
        <v>12</v>
      </c>
      <c r="B138" s="63"/>
      <c r="C138" s="59"/>
      <c r="D138" s="59"/>
      <c r="E138" s="59"/>
      <c r="F138" s="59"/>
      <c r="G138" s="59"/>
      <c r="H138" s="59"/>
      <c r="I138" s="59"/>
      <c r="J138" s="59"/>
      <c r="K138" s="62"/>
      <c r="L138" s="62"/>
      <c r="M138" s="62"/>
      <c r="N138" s="62"/>
      <c r="O138" s="62"/>
      <c r="P138" s="62"/>
      <c r="Q138" s="62"/>
      <c r="R138" s="59"/>
    </row>
    <row r="139" spans="1:18" s="14" customFormat="1" ht="18" customHeight="1">
      <c r="A139" s="112"/>
      <c r="B139" s="63"/>
      <c r="C139" s="59"/>
      <c r="D139" s="59"/>
      <c r="E139" s="59"/>
      <c r="F139" s="59"/>
      <c r="G139" s="59"/>
      <c r="H139" s="59"/>
      <c r="I139" s="59"/>
      <c r="J139" s="59"/>
      <c r="K139" s="62"/>
      <c r="L139" s="62"/>
      <c r="M139" s="62"/>
      <c r="N139" s="62"/>
      <c r="O139" s="62"/>
      <c r="P139" s="62"/>
      <c r="Q139" s="62"/>
      <c r="R139" s="59"/>
    </row>
    <row r="140" spans="1:18" s="14" customFormat="1" ht="18" customHeight="1">
      <c r="A140" s="112"/>
      <c r="B140" s="63"/>
      <c r="C140" s="59"/>
      <c r="D140" s="59"/>
      <c r="E140" s="59"/>
      <c r="F140" s="59"/>
      <c r="G140" s="59"/>
      <c r="H140" s="59"/>
      <c r="I140" s="59"/>
      <c r="J140" s="59"/>
      <c r="K140" s="62"/>
      <c r="L140" s="62"/>
      <c r="M140" s="62"/>
      <c r="N140" s="62"/>
      <c r="P140" s="120"/>
      <c r="Q140" s="62"/>
      <c r="R140" s="59"/>
    </row>
    <row r="141" spans="1:18" s="14" customFormat="1" ht="18" customHeight="1">
      <c r="A141" s="112"/>
      <c r="B141" s="63"/>
      <c r="C141" s="59"/>
      <c r="D141" s="59"/>
      <c r="E141" s="59"/>
      <c r="F141" s="59"/>
      <c r="G141" s="59"/>
      <c r="H141" s="59"/>
      <c r="I141" s="59"/>
      <c r="J141" s="59"/>
      <c r="K141" s="62"/>
      <c r="L141" s="62"/>
      <c r="M141" s="62"/>
      <c r="N141" s="62"/>
      <c r="P141" s="52"/>
      <c r="Q141" s="62"/>
      <c r="R141" s="59"/>
    </row>
    <row r="142" spans="1:18" s="14" customFormat="1" ht="18" customHeight="1">
      <c r="A142" s="112"/>
      <c r="B142" s="63"/>
      <c r="C142" s="59"/>
      <c r="D142" s="59"/>
      <c r="E142" s="59"/>
      <c r="F142" s="59"/>
      <c r="G142" s="59"/>
      <c r="H142" s="59"/>
      <c r="I142" s="59"/>
      <c r="J142" s="59"/>
      <c r="K142" s="62"/>
      <c r="L142" s="62"/>
      <c r="M142" s="62"/>
      <c r="N142" s="62"/>
      <c r="P142" s="120"/>
      <c r="Q142" s="62"/>
      <c r="R142" s="59"/>
    </row>
    <row r="143" spans="1:18" s="14" customFormat="1" ht="18" customHeight="1">
      <c r="A143" s="112"/>
      <c r="B143" s="63"/>
      <c r="C143" s="59"/>
      <c r="D143" s="59"/>
      <c r="E143" s="59"/>
      <c r="F143" s="59"/>
      <c r="G143" s="59"/>
      <c r="H143" s="59"/>
      <c r="I143" s="59"/>
      <c r="J143" s="59"/>
      <c r="K143" s="62"/>
      <c r="L143" s="62"/>
      <c r="M143" s="62"/>
      <c r="N143" s="62"/>
      <c r="O143" s="62"/>
      <c r="P143" s="62"/>
      <c r="Q143" s="62"/>
      <c r="R143" s="59"/>
    </row>
    <row r="144" spans="1:18" s="14" customFormat="1" ht="18" customHeight="1">
      <c r="A144" s="112"/>
      <c r="B144" s="63"/>
      <c r="C144" s="59"/>
      <c r="D144" s="59"/>
      <c r="E144" s="59"/>
      <c r="F144" s="59"/>
      <c r="G144" s="59"/>
      <c r="H144" s="59"/>
      <c r="I144" s="59"/>
      <c r="J144" s="59"/>
      <c r="K144" s="62"/>
      <c r="L144" s="62"/>
      <c r="M144" s="62"/>
      <c r="N144" s="62"/>
      <c r="O144" s="62"/>
      <c r="P144" s="62"/>
      <c r="Q144" s="62"/>
      <c r="R144" s="59"/>
    </row>
    <row r="145" spans="1:18" s="14" customFormat="1" ht="18" customHeight="1">
      <c r="A145" s="112"/>
      <c r="B145" s="63"/>
      <c r="C145" s="59"/>
      <c r="D145" s="59"/>
      <c r="E145" s="59"/>
      <c r="F145" s="59"/>
      <c r="G145" s="59"/>
      <c r="H145" s="59"/>
      <c r="I145" s="59"/>
      <c r="J145" s="59"/>
      <c r="K145" s="62"/>
      <c r="L145" s="62"/>
      <c r="M145" s="62"/>
      <c r="N145" s="62"/>
      <c r="O145" s="62"/>
      <c r="P145" s="62"/>
      <c r="Q145" s="62"/>
      <c r="R145" s="59"/>
    </row>
    <row r="146" spans="1:18" s="14" customFormat="1" ht="18" customHeight="1">
      <c r="A146" s="112"/>
      <c r="B146" s="63"/>
      <c r="C146" s="59"/>
      <c r="D146" s="59"/>
      <c r="E146" s="59"/>
      <c r="F146" s="59"/>
      <c r="G146" s="59"/>
      <c r="H146" s="59"/>
      <c r="I146" s="59"/>
      <c r="J146" s="59"/>
      <c r="K146" s="62"/>
      <c r="L146" s="62"/>
      <c r="M146" s="62"/>
      <c r="N146" s="62"/>
      <c r="O146" s="62"/>
      <c r="P146" s="62"/>
      <c r="Q146" s="62"/>
      <c r="R146" s="59"/>
    </row>
    <row r="147" spans="1:18" s="14" customFormat="1" ht="18" customHeight="1">
      <c r="A147" s="112"/>
      <c r="B147" s="63"/>
      <c r="C147" s="59"/>
      <c r="D147" s="59"/>
      <c r="E147" s="59"/>
      <c r="F147" s="59"/>
      <c r="G147" s="59"/>
      <c r="H147" s="59"/>
      <c r="I147" s="59"/>
      <c r="J147" s="59"/>
      <c r="K147" s="62"/>
      <c r="L147" s="62"/>
      <c r="M147" s="62"/>
      <c r="N147" s="62"/>
      <c r="O147" s="62"/>
      <c r="P147" s="62"/>
      <c r="Q147" s="62"/>
      <c r="R147" s="59"/>
    </row>
    <row r="148" spans="1:18" s="14" customFormat="1" ht="18" customHeight="1">
      <c r="A148" s="112"/>
      <c r="B148" s="63"/>
      <c r="C148" s="59"/>
      <c r="D148" s="59"/>
      <c r="E148" s="59"/>
      <c r="F148" s="59"/>
      <c r="G148" s="59"/>
      <c r="H148" s="59"/>
      <c r="I148" s="59"/>
      <c r="J148" s="59"/>
      <c r="K148" s="62"/>
      <c r="L148" s="62"/>
      <c r="M148" s="62"/>
      <c r="N148" s="62"/>
      <c r="O148" s="62"/>
      <c r="P148" s="62"/>
      <c r="Q148" s="62"/>
      <c r="R148" s="59"/>
    </row>
    <row r="149" spans="1:18" s="14" customFormat="1" ht="18" customHeight="1">
      <c r="A149" s="112"/>
      <c r="B149" s="63"/>
      <c r="C149" s="59"/>
      <c r="D149" s="59"/>
      <c r="E149" s="59"/>
      <c r="F149" s="59"/>
      <c r="G149" s="59"/>
      <c r="H149" s="59"/>
      <c r="I149" s="59"/>
      <c r="J149" s="59"/>
      <c r="K149" s="62"/>
      <c r="L149" s="62"/>
      <c r="M149" s="62"/>
      <c r="N149" s="62"/>
      <c r="O149" s="62"/>
      <c r="P149" s="62"/>
      <c r="Q149" s="62"/>
      <c r="R149" s="59"/>
    </row>
    <row r="150" spans="1:18" s="14" customFormat="1" ht="18" customHeight="1">
      <c r="A150" s="112"/>
      <c r="B150" s="63"/>
      <c r="C150" s="59"/>
      <c r="D150" s="59"/>
      <c r="E150" s="59"/>
      <c r="F150" s="59"/>
      <c r="G150" s="59"/>
      <c r="H150" s="59"/>
      <c r="I150" s="59"/>
      <c r="J150" s="59"/>
      <c r="K150" s="62"/>
      <c r="L150" s="62"/>
      <c r="M150" s="62"/>
      <c r="N150" s="62"/>
      <c r="O150" s="62"/>
      <c r="P150" s="62"/>
      <c r="Q150" s="62"/>
      <c r="R150" s="59"/>
    </row>
    <row r="151" spans="1:18" s="111" customFormat="1" ht="18" customHeight="1">
      <c r="A151" s="117">
        <v>13</v>
      </c>
      <c r="B151" s="118"/>
      <c r="C151" s="110"/>
      <c r="D151" s="110"/>
      <c r="E151" s="110"/>
      <c r="F151" s="110"/>
      <c r="G151" s="110"/>
      <c r="H151" s="110"/>
      <c r="I151" s="110"/>
      <c r="J151" s="110"/>
      <c r="K151" s="110"/>
      <c r="L151" s="110"/>
      <c r="M151" s="110"/>
      <c r="N151" s="110"/>
      <c r="O151" s="110"/>
      <c r="P151" s="110"/>
      <c r="Q151" s="110"/>
      <c r="R151" s="110"/>
    </row>
    <row r="152" spans="1:18" s="111" customFormat="1" ht="18" customHeight="1">
      <c r="A152" s="117"/>
      <c r="B152" s="118"/>
      <c r="C152" s="110"/>
      <c r="D152" s="110"/>
      <c r="E152" s="110"/>
      <c r="F152" s="110"/>
      <c r="G152" s="110"/>
      <c r="H152" s="110"/>
      <c r="I152" s="110"/>
      <c r="J152" s="110"/>
      <c r="K152" s="110"/>
      <c r="L152" s="110"/>
      <c r="M152" s="110"/>
      <c r="N152" s="110"/>
      <c r="O152" s="110"/>
      <c r="P152" s="110"/>
      <c r="Q152" s="110"/>
      <c r="R152" s="110"/>
    </row>
    <row r="153" spans="1:18" s="111" customFormat="1" ht="18" customHeight="1">
      <c r="A153" s="117"/>
      <c r="B153" s="118"/>
      <c r="C153" s="110"/>
      <c r="D153" s="110"/>
      <c r="E153" s="110"/>
      <c r="F153" s="110"/>
      <c r="G153" s="110"/>
      <c r="H153" s="110"/>
      <c r="I153" s="110"/>
      <c r="J153" s="110"/>
      <c r="K153" s="110"/>
      <c r="L153" s="110"/>
      <c r="M153" s="110"/>
      <c r="N153" s="110"/>
      <c r="O153" s="110"/>
      <c r="P153" s="314" t="s">
        <v>9</v>
      </c>
      <c r="Q153" s="110"/>
      <c r="R153" s="110"/>
    </row>
    <row r="154" spans="1:27" s="111" customFormat="1" ht="18" customHeight="1">
      <c r="A154" s="117"/>
      <c r="N154" s="69"/>
      <c r="O154" s="69"/>
      <c r="P154" s="412"/>
      <c r="Q154" s="412"/>
      <c r="R154" s="412"/>
      <c r="S154" s="412"/>
      <c r="T154" s="412"/>
      <c r="U154" s="412"/>
      <c r="V154" s="412"/>
      <c r="W154" s="412"/>
      <c r="X154" s="412"/>
      <c r="Y154" s="412"/>
      <c r="Z154" s="412"/>
      <c r="AA154" s="412"/>
    </row>
    <row r="155" spans="1:27" s="111" customFormat="1" ht="18" customHeight="1">
      <c r="A155" s="117"/>
      <c r="N155" s="69"/>
      <c r="O155" s="69"/>
      <c r="P155" s="412"/>
      <c r="Q155" s="412"/>
      <c r="R155" s="412"/>
      <c r="S155" s="412"/>
      <c r="T155" s="412"/>
      <c r="U155" s="412"/>
      <c r="V155" s="412"/>
      <c r="W155" s="412"/>
      <c r="X155" s="412"/>
      <c r="Y155" s="412"/>
      <c r="Z155" s="412"/>
      <c r="AA155" s="412"/>
    </row>
    <row r="156" spans="1:27" s="111" customFormat="1" ht="18" customHeight="1">
      <c r="A156" s="117"/>
      <c r="N156" s="69"/>
      <c r="O156" s="69"/>
      <c r="P156" s="69"/>
      <c r="Q156" s="69"/>
      <c r="R156" s="69"/>
      <c r="S156" s="69"/>
      <c r="T156" s="69"/>
      <c r="U156" s="69"/>
      <c r="V156" s="69"/>
      <c r="W156" s="69"/>
      <c r="X156" s="69"/>
      <c r="Y156" s="69"/>
      <c r="Z156" s="69"/>
      <c r="AA156" s="69"/>
    </row>
    <row r="157" spans="1:27" s="111" customFormat="1" ht="18" customHeight="1">
      <c r="A157" s="117"/>
      <c r="N157" s="69"/>
      <c r="O157" s="69"/>
      <c r="P157" s="412"/>
      <c r="Q157" s="412"/>
      <c r="R157" s="412"/>
      <c r="S157" s="412"/>
      <c r="T157" s="412"/>
      <c r="U157" s="412"/>
      <c r="V157" s="412"/>
      <c r="W157" s="412"/>
      <c r="X157" s="412"/>
      <c r="Y157" s="412"/>
      <c r="Z157" s="412"/>
      <c r="AA157" s="412"/>
    </row>
    <row r="158" spans="1:27" s="111" customFormat="1" ht="18" customHeight="1">
      <c r="A158" s="117"/>
      <c r="N158" s="69"/>
      <c r="O158" s="69"/>
      <c r="P158" s="69"/>
      <c r="Q158" s="69"/>
      <c r="R158" s="69"/>
      <c r="S158" s="69"/>
      <c r="T158" s="69"/>
      <c r="U158" s="69"/>
      <c r="V158" s="69"/>
      <c r="W158" s="69"/>
      <c r="X158" s="69"/>
      <c r="Y158" s="69"/>
      <c r="Z158" s="69"/>
      <c r="AA158" s="69"/>
    </row>
    <row r="159" spans="1:27" s="111" customFormat="1" ht="18" customHeight="1">
      <c r="A159" s="117"/>
      <c r="N159" s="69"/>
      <c r="O159" s="69"/>
      <c r="P159" s="315"/>
      <c r="Q159" s="69"/>
      <c r="R159" s="69"/>
      <c r="S159" s="69"/>
      <c r="T159" s="69"/>
      <c r="U159" s="69"/>
      <c r="V159" s="69"/>
      <c r="W159" s="69"/>
      <c r="X159" s="69"/>
      <c r="Y159" s="69"/>
      <c r="Z159" s="69"/>
      <c r="AA159" s="69"/>
    </row>
    <row r="160" spans="1:27" s="111" customFormat="1" ht="18" customHeight="1">
      <c r="A160" s="117"/>
      <c r="N160" s="69"/>
      <c r="O160" s="69"/>
      <c r="P160" s="69"/>
      <c r="Q160" s="69"/>
      <c r="R160" s="69"/>
      <c r="S160" s="69"/>
      <c r="T160" s="69"/>
      <c r="U160" s="69"/>
      <c r="V160" s="69"/>
      <c r="W160" s="69"/>
      <c r="X160" s="69"/>
      <c r="Y160" s="69"/>
      <c r="Z160" s="69"/>
      <c r="AA160" s="69"/>
    </row>
    <row r="161" spans="1:27" s="111" customFormat="1" ht="18" customHeight="1">
      <c r="A161" s="117"/>
      <c r="N161" s="69"/>
      <c r="O161" s="69"/>
      <c r="P161" s="69"/>
      <c r="Q161" s="69"/>
      <c r="R161" s="69"/>
      <c r="S161" s="69"/>
      <c r="T161" s="69"/>
      <c r="U161" s="69"/>
      <c r="V161" s="69"/>
      <c r="W161" s="69"/>
      <c r="X161" s="69"/>
      <c r="Y161" s="69"/>
      <c r="Z161" s="69"/>
      <c r="AA161" s="69"/>
    </row>
    <row r="162" spans="1:27" s="111" customFormat="1" ht="27.75" customHeight="1">
      <c r="A162" s="117"/>
      <c r="N162" s="69"/>
      <c r="O162" s="69"/>
      <c r="P162" s="69"/>
      <c r="Q162" s="69"/>
      <c r="R162" s="69"/>
      <c r="S162" s="69"/>
      <c r="T162" s="69"/>
      <c r="U162" s="69"/>
      <c r="V162" s="69"/>
      <c r="W162" s="69"/>
      <c r="X162" s="69"/>
      <c r="Y162" s="69"/>
      <c r="Z162" s="69"/>
      <c r="AA162" s="69"/>
    </row>
    <row r="163" spans="1:18" s="14" customFormat="1" ht="18" customHeight="1">
      <c r="A163" s="112">
        <v>14</v>
      </c>
      <c r="B163" s="63" t="s">
        <v>91</v>
      </c>
      <c r="C163" s="52"/>
      <c r="G163" s="65"/>
      <c r="H163" s="65"/>
      <c r="I163" s="19"/>
      <c r="J163" s="19"/>
      <c r="K163" s="65"/>
      <c r="L163" s="65"/>
      <c r="M163" s="65"/>
      <c r="N163" s="65"/>
      <c r="O163" s="65"/>
      <c r="P163" s="65"/>
      <c r="Q163" s="65"/>
      <c r="R163" s="19"/>
    </row>
    <row r="164" spans="1:18" s="14" customFormat="1" ht="18" customHeight="1">
      <c r="A164" s="112"/>
      <c r="B164" s="63"/>
      <c r="C164" s="52"/>
      <c r="G164" s="65"/>
      <c r="H164" s="65"/>
      <c r="I164" s="19"/>
      <c r="J164" s="19"/>
      <c r="K164" s="65"/>
      <c r="L164" s="65"/>
      <c r="M164" s="65"/>
      <c r="N164" s="65"/>
      <c r="O164" s="65"/>
      <c r="P164" s="65"/>
      <c r="Q164" s="65"/>
      <c r="R164" s="19"/>
    </row>
    <row r="165" spans="1:18" s="14" customFormat="1" ht="18" customHeight="1">
      <c r="A165" s="112"/>
      <c r="B165" s="63"/>
      <c r="C165" s="52"/>
      <c r="G165" s="65"/>
      <c r="H165" s="65"/>
      <c r="I165" s="19"/>
      <c r="J165" s="19"/>
      <c r="K165" s="65"/>
      <c r="L165" s="65"/>
      <c r="M165" s="65"/>
      <c r="N165" s="65"/>
      <c r="O165" s="65"/>
      <c r="P165" s="65"/>
      <c r="Q165" s="65"/>
      <c r="R165" s="19"/>
    </row>
    <row r="166" spans="1:18" s="14" customFormat="1" ht="18" customHeight="1">
      <c r="A166" s="112"/>
      <c r="B166" s="63"/>
      <c r="C166" s="52"/>
      <c r="G166" s="65"/>
      <c r="H166" s="65"/>
      <c r="I166" s="19"/>
      <c r="J166" s="19"/>
      <c r="K166" s="65"/>
      <c r="L166" s="65"/>
      <c r="M166" s="65"/>
      <c r="N166" s="65"/>
      <c r="O166" s="65"/>
      <c r="P166" s="65"/>
      <c r="Q166" s="65"/>
      <c r="R166" s="19"/>
    </row>
    <row r="167" spans="1:18" s="14" customFormat="1" ht="18" customHeight="1">
      <c r="A167" s="112"/>
      <c r="B167" s="63"/>
      <c r="C167" s="52"/>
      <c r="G167" s="65"/>
      <c r="H167" s="65"/>
      <c r="I167" s="19"/>
      <c r="J167" s="19"/>
      <c r="K167" s="65"/>
      <c r="L167" s="65"/>
      <c r="M167" s="65"/>
      <c r="N167" s="65"/>
      <c r="O167" s="65"/>
      <c r="P167" s="65"/>
      <c r="Q167" s="65"/>
      <c r="R167" s="19"/>
    </row>
    <row r="168" spans="1:18" s="14" customFormat="1" ht="18" customHeight="1">
      <c r="A168" s="112"/>
      <c r="B168" s="63"/>
      <c r="C168" s="52"/>
      <c r="G168" s="65"/>
      <c r="H168" s="65"/>
      <c r="I168" s="19"/>
      <c r="J168" s="19"/>
      <c r="K168" s="65"/>
      <c r="L168" s="65"/>
      <c r="M168" s="65"/>
      <c r="N168" s="65"/>
      <c r="O168" s="65"/>
      <c r="P168" s="65"/>
      <c r="Q168" s="65"/>
      <c r="R168" s="19"/>
    </row>
    <row r="169" spans="1:18" s="14" customFormat="1" ht="18" customHeight="1">
      <c r="A169" s="112"/>
      <c r="B169" s="63"/>
      <c r="C169" s="52"/>
      <c r="G169" s="65"/>
      <c r="H169" s="65"/>
      <c r="I169" s="19"/>
      <c r="J169" s="19"/>
      <c r="K169" s="65"/>
      <c r="L169" s="65"/>
      <c r="M169" s="65"/>
      <c r="N169" s="65"/>
      <c r="O169" s="65"/>
      <c r="P169" s="65"/>
      <c r="Q169" s="65"/>
      <c r="R169" s="19"/>
    </row>
    <row r="170" spans="1:18" s="14" customFormat="1" ht="18" customHeight="1">
      <c r="A170" s="112"/>
      <c r="B170" s="63"/>
      <c r="C170" s="52"/>
      <c r="G170" s="65"/>
      <c r="H170" s="65"/>
      <c r="I170" s="19"/>
      <c r="J170" s="19"/>
      <c r="K170" s="65"/>
      <c r="L170" s="65"/>
      <c r="M170" s="65"/>
      <c r="N170" s="65"/>
      <c r="O170" s="65"/>
      <c r="P170" s="65"/>
      <c r="Q170" s="65"/>
      <c r="R170" s="19"/>
    </row>
    <row r="171" spans="1:18" s="14" customFormat="1" ht="18" customHeight="1">
      <c r="A171" s="112">
        <v>15</v>
      </c>
      <c r="B171" s="67" t="s">
        <v>92</v>
      </c>
      <c r="C171" s="52"/>
      <c r="G171" s="65"/>
      <c r="H171" s="65"/>
      <c r="I171" s="19"/>
      <c r="J171" s="19"/>
      <c r="K171" s="65"/>
      <c r="L171" s="65"/>
      <c r="M171" s="65"/>
      <c r="N171" s="65"/>
      <c r="O171" s="65"/>
      <c r="P171" s="65"/>
      <c r="Q171" s="65"/>
      <c r="R171" s="19"/>
    </row>
    <row r="172" spans="1:18" s="14" customFormat="1" ht="18" customHeight="1">
      <c r="A172" s="112"/>
      <c r="B172" s="67"/>
      <c r="C172" s="52"/>
      <c r="G172" s="65"/>
      <c r="H172" s="65"/>
      <c r="I172" s="19"/>
      <c r="J172" s="19"/>
      <c r="K172" s="65"/>
      <c r="L172" s="65"/>
      <c r="M172" s="65"/>
      <c r="N172" s="65"/>
      <c r="O172" s="65"/>
      <c r="P172" s="65"/>
      <c r="Q172" s="65"/>
      <c r="R172" s="19"/>
    </row>
    <row r="173" spans="1:18" s="14" customFormat="1" ht="18" customHeight="1">
      <c r="A173" s="113"/>
      <c r="B173" s="52"/>
      <c r="C173" s="59"/>
      <c r="D173" s="59"/>
      <c r="E173" s="59"/>
      <c r="F173" s="59"/>
      <c r="G173" s="59"/>
      <c r="H173" s="59"/>
      <c r="I173" s="59"/>
      <c r="J173" s="59"/>
      <c r="K173" s="62"/>
      <c r="L173" s="62"/>
      <c r="M173" s="62"/>
      <c r="N173" s="62"/>
      <c r="O173" s="62"/>
      <c r="P173" s="62"/>
      <c r="Q173" s="62"/>
      <c r="R173" s="59"/>
    </row>
    <row r="174" spans="1:18" s="14" customFormat="1" ht="18" customHeight="1">
      <c r="A174" s="113"/>
      <c r="B174" s="52"/>
      <c r="C174" s="59"/>
      <c r="D174" s="59"/>
      <c r="E174" s="59"/>
      <c r="F174" s="59"/>
      <c r="G174" s="59"/>
      <c r="H174" s="59"/>
      <c r="I174" s="59"/>
      <c r="J174" s="59"/>
      <c r="K174" s="62"/>
      <c r="L174" s="62"/>
      <c r="M174" s="62"/>
      <c r="N174" s="62"/>
      <c r="O174" s="62"/>
      <c r="P174" s="62"/>
      <c r="Q174" s="62"/>
      <c r="R174" s="59"/>
    </row>
    <row r="175" spans="1:18" s="14" customFormat="1" ht="18" customHeight="1">
      <c r="A175" s="113"/>
      <c r="B175" s="52"/>
      <c r="C175" s="59"/>
      <c r="D175" s="59"/>
      <c r="E175" s="59"/>
      <c r="F175" s="59"/>
      <c r="G175" s="59"/>
      <c r="H175" s="59"/>
      <c r="I175" s="59"/>
      <c r="J175" s="59"/>
      <c r="K175" s="62"/>
      <c r="L175" s="62"/>
      <c r="M175" s="62"/>
      <c r="N175" s="62"/>
      <c r="O175" s="62"/>
      <c r="P175" s="62"/>
      <c r="Q175" s="62"/>
      <c r="R175" s="59"/>
    </row>
    <row r="176" spans="1:18" s="14" customFormat="1" ht="18" customHeight="1">
      <c r="A176" s="112">
        <v>16</v>
      </c>
      <c r="B176" s="63" t="s">
        <v>93</v>
      </c>
      <c r="C176" s="59"/>
      <c r="D176" s="59"/>
      <c r="E176" s="59"/>
      <c r="F176" s="59"/>
      <c r="G176" s="59"/>
      <c r="H176" s="59"/>
      <c r="I176" s="59"/>
      <c r="J176" s="59"/>
      <c r="K176" s="62"/>
      <c r="L176" s="62"/>
      <c r="M176" s="62"/>
      <c r="N176" s="62"/>
      <c r="O176" s="62"/>
      <c r="P176" s="62"/>
      <c r="Q176" s="62"/>
      <c r="R176" s="59"/>
    </row>
    <row r="177" spans="1:18" s="14" customFormat="1" ht="18" customHeight="1">
      <c r="A177" s="112"/>
      <c r="B177" s="63"/>
      <c r="C177" s="59"/>
      <c r="D177" s="59"/>
      <c r="E177" s="59"/>
      <c r="F177" s="59"/>
      <c r="G177" s="420" t="s">
        <v>118</v>
      </c>
      <c r="H177" s="420"/>
      <c r="I177" s="420"/>
      <c r="J177" s="62"/>
      <c r="K177" s="413" t="s">
        <v>102</v>
      </c>
      <c r="L177" s="413"/>
      <c r="M177" s="413"/>
      <c r="N177" s="62"/>
      <c r="O177" s="62"/>
      <c r="P177" s="62"/>
      <c r="Q177" s="62"/>
      <c r="R177" s="59"/>
    </row>
    <row r="178" spans="1:18" s="14" customFormat="1" ht="18" customHeight="1">
      <c r="A178" s="113"/>
      <c r="B178" s="68"/>
      <c r="D178" s="78"/>
      <c r="F178" s="79"/>
      <c r="G178" s="420" t="s">
        <v>25</v>
      </c>
      <c r="H178" s="420"/>
      <c r="I178" s="420"/>
      <c r="J178" s="62"/>
      <c r="K178" s="413" t="s">
        <v>25</v>
      </c>
      <c r="L178" s="413"/>
      <c r="M178" s="413"/>
      <c r="N178" s="79"/>
      <c r="O178" s="79"/>
      <c r="P178" s="79"/>
      <c r="Q178" s="79"/>
      <c r="R178" s="59"/>
    </row>
    <row r="179" spans="1:17" s="14" customFormat="1" ht="18" customHeight="1">
      <c r="A179" s="113"/>
      <c r="C179" s="68"/>
      <c r="D179" s="65"/>
      <c r="G179" s="58"/>
      <c r="H179" s="286"/>
      <c r="I179" s="351">
        <v>39629</v>
      </c>
      <c r="J179" s="124"/>
      <c r="K179" s="58"/>
      <c r="L179" s="286"/>
      <c r="M179" s="351">
        <v>39629</v>
      </c>
      <c r="N179" s="286"/>
      <c r="O179" s="80"/>
      <c r="P179" s="80"/>
      <c r="Q179" s="80"/>
    </row>
    <row r="180" spans="1:17" s="14" customFormat="1" ht="18" customHeight="1">
      <c r="A180" s="113"/>
      <c r="C180" s="68"/>
      <c r="D180" s="65"/>
      <c r="G180" s="58"/>
      <c r="H180" s="124"/>
      <c r="I180" s="124" t="s">
        <v>2</v>
      </c>
      <c r="J180" s="124"/>
      <c r="K180" s="58"/>
      <c r="L180" s="124"/>
      <c r="M180" s="124" t="s">
        <v>2</v>
      </c>
      <c r="N180" s="124"/>
      <c r="O180" s="82"/>
      <c r="P180" s="82"/>
      <c r="Q180" s="82"/>
    </row>
    <row r="181" spans="1:17" s="14" customFormat="1" ht="18" customHeight="1">
      <c r="A181" s="113"/>
      <c r="B181" s="51" t="s">
        <v>114</v>
      </c>
      <c r="D181" s="84"/>
      <c r="H181" s="65"/>
      <c r="I181" s="19"/>
      <c r="J181" s="85"/>
      <c r="L181" s="65"/>
      <c r="M181" s="19"/>
      <c r="N181" s="65"/>
      <c r="O181" s="65"/>
      <c r="P181" s="65"/>
      <c r="Q181" s="65"/>
    </row>
    <row r="182" spans="1:17" s="14" customFormat="1" ht="18" customHeight="1">
      <c r="A182" s="113"/>
      <c r="B182" s="83" t="s">
        <v>116</v>
      </c>
      <c r="D182" s="84"/>
      <c r="H182" s="65"/>
      <c r="I182" s="306">
        <v>3314000</v>
      </c>
      <c r="J182" s="152"/>
      <c r="K182" s="307"/>
      <c r="L182" s="179"/>
      <c r="M182" s="306">
        <f>I182</f>
        <v>3314000</v>
      </c>
      <c r="N182" s="65"/>
      <c r="O182" s="65"/>
      <c r="P182" s="65"/>
      <c r="Q182" s="65"/>
    </row>
    <row r="183" spans="1:17" s="14" customFormat="1" ht="18" customHeight="1">
      <c r="A183" s="113"/>
      <c r="B183" s="83"/>
      <c r="D183" s="84"/>
      <c r="H183" s="65"/>
      <c r="I183" s="306"/>
      <c r="J183" s="152"/>
      <c r="K183" s="307"/>
      <c r="L183" s="179"/>
      <c r="M183" s="306"/>
      <c r="N183" s="65"/>
      <c r="O183" s="65"/>
      <c r="P183" s="65"/>
      <c r="Q183" s="65"/>
    </row>
    <row r="184" spans="1:17" s="14" customFormat="1" ht="18" customHeight="1">
      <c r="A184" s="113"/>
      <c r="B184" s="83" t="s">
        <v>115</v>
      </c>
      <c r="D184" s="84"/>
      <c r="H184" s="51"/>
      <c r="I184" s="307"/>
      <c r="J184" s="306"/>
      <c r="K184" s="307"/>
      <c r="L184" s="306"/>
      <c r="M184" s="307"/>
      <c r="N184" s="65"/>
      <c r="O184" s="65"/>
      <c r="P184" s="65"/>
      <c r="Q184" s="65"/>
    </row>
    <row r="185" spans="1:17" s="14" customFormat="1" ht="18" customHeight="1">
      <c r="A185" s="113"/>
      <c r="B185" s="51" t="s">
        <v>116</v>
      </c>
      <c r="D185" s="84"/>
      <c r="H185" s="65"/>
      <c r="I185" s="308">
        <v>188000</v>
      </c>
      <c r="J185" s="176"/>
      <c r="K185" s="308"/>
      <c r="L185" s="309"/>
      <c r="M185" s="308">
        <f>I185</f>
        <v>188000</v>
      </c>
      <c r="N185" s="65"/>
      <c r="O185" s="65"/>
      <c r="P185" s="65"/>
      <c r="Q185" s="65"/>
    </row>
    <row r="186" spans="1:17" s="14" customFormat="1" ht="18" customHeight="1">
      <c r="A186" s="113"/>
      <c r="B186" s="51"/>
      <c r="D186" s="84"/>
      <c r="H186" s="65"/>
      <c r="I186" s="306"/>
      <c r="J186" s="152"/>
      <c r="K186" s="307"/>
      <c r="L186" s="179"/>
      <c r="M186" s="306"/>
      <c r="N186" s="65"/>
      <c r="O186" s="65"/>
      <c r="P186" s="65"/>
      <c r="Q186" s="65"/>
    </row>
    <row r="187" spans="1:17" s="14" customFormat="1" ht="18" customHeight="1" thickBot="1">
      <c r="A187" s="113"/>
      <c r="B187" s="51"/>
      <c r="D187" s="84"/>
      <c r="H187" s="65"/>
      <c r="I187" s="310">
        <f>SUM(I182:I185)</f>
        <v>3502000</v>
      </c>
      <c r="J187" s="311"/>
      <c r="K187" s="310"/>
      <c r="L187" s="312"/>
      <c r="M187" s="310">
        <f>SUM(M182:M185)</f>
        <v>3502000</v>
      </c>
      <c r="N187" s="65"/>
      <c r="O187" s="65"/>
      <c r="P187" s="65"/>
      <c r="Q187" s="65"/>
    </row>
    <row r="188" spans="1:17" s="14" customFormat="1" ht="18" customHeight="1" thickTop="1">
      <c r="A188" s="113"/>
      <c r="B188" s="51"/>
      <c r="D188" s="84"/>
      <c r="H188" s="65"/>
      <c r="I188" s="306"/>
      <c r="J188" s="152"/>
      <c r="K188" s="306"/>
      <c r="L188" s="179"/>
      <c r="M188" s="306"/>
      <c r="N188" s="65"/>
      <c r="O188" s="65"/>
      <c r="P188" s="65"/>
      <c r="Q188" s="65"/>
    </row>
    <row r="189" spans="1:17" s="14" customFormat="1" ht="18" customHeight="1">
      <c r="A189" s="113"/>
      <c r="B189" s="51"/>
      <c r="D189" s="84"/>
      <c r="E189" s="84"/>
      <c r="F189" s="84"/>
      <c r="G189" s="86"/>
      <c r="H189" s="65"/>
      <c r="I189" s="86"/>
      <c r="J189" s="85"/>
      <c r="K189" s="19"/>
      <c r="L189" s="65"/>
      <c r="M189" s="85"/>
      <c r="N189" s="65"/>
      <c r="O189" s="65"/>
      <c r="P189" s="65"/>
      <c r="Q189" s="65"/>
    </row>
    <row r="190" spans="1:18" s="14" customFormat="1" ht="18" customHeight="1">
      <c r="A190" s="113"/>
      <c r="B190" s="59"/>
      <c r="C190" s="59"/>
      <c r="D190" s="59"/>
      <c r="E190" s="59"/>
      <c r="F190" s="59"/>
      <c r="G190" s="59"/>
      <c r="H190" s="59"/>
      <c r="I190" s="59"/>
      <c r="J190" s="59"/>
      <c r="K190" s="62"/>
      <c r="L190" s="62"/>
      <c r="M190" s="62"/>
      <c r="N190" s="62"/>
      <c r="O190" s="62"/>
      <c r="P190" s="62"/>
      <c r="Q190" s="62"/>
      <c r="R190" s="59"/>
    </row>
    <row r="191" spans="1:18" s="14" customFormat="1" ht="18" customHeight="1">
      <c r="A191" s="113"/>
      <c r="B191" s="59"/>
      <c r="C191" s="59"/>
      <c r="D191" s="59"/>
      <c r="E191" s="59"/>
      <c r="F191" s="59"/>
      <c r="G191" s="59"/>
      <c r="H191" s="59"/>
      <c r="I191" s="59"/>
      <c r="J191" s="59"/>
      <c r="K191" s="62"/>
      <c r="L191" s="62"/>
      <c r="M191" s="62"/>
      <c r="N191" s="62"/>
      <c r="O191" s="62"/>
      <c r="P191" s="62"/>
      <c r="Q191" s="62"/>
      <c r="R191" s="59"/>
    </row>
    <row r="192" spans="1:18" s="14" customFormat="1" ht="18" customHeight="1">
      <c r="A192" s="113"/>
      <c r="B192" s="59"/>
      <c r="C192" s="59"/>
      <c r="D192" s="59"/>
      <c r="E192" s="59"/>
      <c r="F192" s="59"/>
      <c r="G192" s="59"/>
      <c r="H192" s="59"/>
      <c r="I192" s="59"/>
      <c r="J192" s="59"/>
      <c r="K192" s="62"/>
      <c r="L192" s="62"/>
      <c r="M192" s="62"/>
      <c r="N192" s="62"/>
      <c r="O192" s="62"/>
      <c r="P192" s="62"/>
      <c r="Q192" s="62"/>
      <c r="R192" s="59"/>
    </row>
    <row r="193" spans="1:18" s="14" customFormat="1" ht="18" customHeight="1">
      <c r="A193" s="112">
        <v>17</v>
      </c>
      <c r="B193" s="63"/>
      <c r="C193" s="59"/>
      <c r="D193" s="59"/>
      <c r="E193" s="59"/>
      <c r="F193" s="59"/>
      <c r="G193" s="59"/>
      <c r="H193" s="59"/>
      <c r="I193" s="59"/>
      <c r="J193" s="59"/>
      <c r="K193" s="62"/>
      <c r="L193" s="62"/>
      <c r="M193" s="62"/>
      <c r="N193" s="62"/>
      <c r="O193" s="62"/>
      <c r="P193" s="62"/>
      <c r="Q193" s="62"/>
      <c r="R193" s="59"/>
    </row>
    <row r="194" spans="1:18" s="14" customFormat="1" ht="18" customHeight="1">
      <c r="A194" s="112"/>
      <c r="B194" s="63"/>
      <c r="C194" s="59"/>
      <c r="D194" s="59"/>
      <c r="E194" s="59"/>
      <c r="F194" s="59"/>
      <c r="G194" s="59"/>
      <c r="H194" s="59"/>
      <c r="I194" s="59"/>
      <c r="J194" s="59"/>
      <c r="K194" s="62"/>
      <c r="L194" s="62"/>
      <c r="M194" s="62"/>
      <c r="N194" s="62"/>
      <c r="O194" s="62"/>
      <c r="P194" s="62"/>
      <c r="Q194" s="62"/>
      <c r="R194" s="59"/>
    </row>
    <row r="195" spans="1:18" s="14" customFormat="1" ht="18" customHeight="1">
      <c r="A195" s="113"/>
      <c r="B195" s="73"/>
      <c r="C195" s="73"/>
      <c r="D195" s="73"/>
      <c r="E195" s="73"/>
      <c r="F195" s="73"/>
      <c r="G195" s="73"/>
      <c r="H195" s="73"/>
      <c r="I195" s="73"/>
      <c r="J195" s="73"/>
      <c r="K195" s="73"/>
      <c r="L195" s="73"/>
      <c r="M195" s="73"/>
      <c r="N195" s="64"/>
      <c r="O195" s="64"/>
      <c r="P195" s="73"/>
      <c r="Q195" s="73"/>
      <c r="R195" s="73"/>
    </row>
    <row r="196" spans="1:18" s="14" customFormat="1" ht="18" customHeight="1">
      <c r="A196" s="113"/>
      <c r="B196" s="73"/>
      <c r="C196" s="73"/>
      <c r="D196" s="73"/>
      <c r="E196" s="73"/>
      <c r="F196" s="73"/>
      <c r="G196" s="73"/>
      <c r="H196" s="73"/>
      <c r="I196" s="73"/>
      <c r="J196" s="73"/>
      <c r="K196" s="73"/>
      <c r="L196" s="73"/>
      <c r="M196" s="73"/>
      <c r="N196" s="64"/>
      <c r="O196" s="64"/>
      <c r="P196" s="73"/>
      <c r="Q196" s="73"/>
      <c r="R196" s="73"/>
    </row>
    <row r="197" spans="1:18" s="14" customFormat="1" ht="18" customHeight="1">
      <c r="A197" s="113"/>
      <c r="B197" s="52"/>
      <c r="C197" s="52"/>
      <c r="D197" s="52"/>
      <c r="E197" s="52"/>
      <c r="F197" s="52"/>
      <c r="G197" s="19"/>
      <c r="H197" s="65"/>
      <c r="I197" s="19"/>
      <c r="J197" s="19"/>
      <c r="K197" s="19"/>
      <c r="L197" s="65"/>
      <c r="M197" s="65"/>
      <c r="N197" s="65"/>
      <c r="O197" s="65"/>
      <c r="P197" s="65"/>
      <c r="Q197" s="65"/>
      <c r="R197" s="19"/>
    </row>
    <row r="198" spans="1:18" s="14" customFormat="1" ht="18" customHeight="1">
      <c r="A198" s="112"/>
      <c r="B198" s="63"/>
      <c r="C198" s="59"/>
      <c r="D198" s="59"/>
      <c r="E198" s="59"/>
      <c r="F198" s="59"/>
      <c r="G198" s="59"/>
      <c r="H198" s="59"/>
      <c r="I198" s="59"/>
      <c r="J198" s="59"/>
      <c r="K198" s="62"/>
      <c r="L198" s="62"/>
      <c r="M198" s="62"/>
      <c r="N198" s="62"/>
      <c r="O198" s="62"/>
      <c r="P198" s="62"/>
      <c r="Q198" s="62"/>
      <c r="R198" s="59"/>
    </row>
    <row r="199" spans="1:18" s="14" customFormat="1" ht="18" customHeight="1">
      <c r="A199" s="112">
        <v>18</v>
      </c>
      <c r="B199" s="63" t="s">
        <v>94</v>
      </c>
      <c r="C199" s="59"/>
      <c r="D199" s="59"/>
      <c r="E199" s="59"/>
      <c r="F199" s="59"/>
      <c r="G199" s="59"/>
      <c r="H199" s="59"/>
      <c r="I199" s="59"/>
      <c r="J199" s="59"/>
      <c r="K199" s="62"/>
      <c r="L199" s="62"/>
      <c r="M199" s="62"/>
      <c r="N199" s="62"/>
      <c r="O199" s="62"/>
      <c r="P199" s="62"/>
      <c r="Q199" s="62"/>
      <c r="R199" s="59"/>
    </row>
    <row r="200" spans="1:18" s="14" customFormat="1" ht="18" customHeight="1">
      <c r="A200" s="112"/>
      <c r="B200" s="63"/>
      <c r="C200" s="59"/>
      <c r="D200" s="59"/>
      <c r="E200" s="59"/>
      <c r="F200" s="59"/>
      <c r="G200" s="59"/>
      <c r="H200" s="59"/>
      <c r="I200" s="59"/>
      <c r="J200" s="59"/>
      <c r="K200" s="62"/>
      <c r="L200" s="62"/>
      <c r="M200" s="62"/>
      <c r="N200" s="62"/>
      <c r="O200" s="62"/>
      <c r="P200" s="62"/>
      <c r="Q200" s="62"/>
      <c r="R200" s="59"/>
    </row>
    <row r="201" spans="1:18" s="14" customFormat="1" ht="18" customHeight="1">
      <c r="A201" s="113"/>
      <c r="B201" s="121" t="s">
        <v>117</v>
      </c>
      <c r="C201" s="121"/>
      <c r="D201" s="121"/>
      <c r="E201" s="121"/>
      <c r="F201" s="121"/>
      <c r="G201" s="121"/>
      <c r="H201" s="121"/>
      <c r="I201" s="121"/>
      <c r="J201" s="121"/>
      <c r="K201" s="121"/>
      <c r="L201" s="121"/>
      <c r="M201" s="121"/>
      <c r="N201" s="121"/>
      <c r="O201" s="121"/>
      <c r="P201" s="121"/>
      <c r="Q201" s="121"/>
      <c r="R201" s="121"/>
    </row>
    <row r="202" spans="1:18" s="14" customFormat="1" ht="18" customHeight="1">
      <c r="A202" s="113"/>
      <c r="B202" s="87"/>
      <c r="C202" s="87"/>
      <c r="D202" s="87"/>
      <c r="E202" s="87"/>
      <c r="F202" s="87"/>
      <c r="G202" s="87"/>
      <c r="H202" s="87"/>
      <c r="I202" s="87"/>
      <c r="J202" s="87"/>
      <c r="K202" s="87"/>
      <c r="L202" s="87"/>
      <c r="M202" s="87"/>
      <c r="N202" s="87"/>
      <c r="O202" s="87"/>
      <c r="P202" s="87"/>
      <c r="Q202" s="87"/>
      <c r="R202" s="87"/>
    </row>
    <row r="203" spans="1:18" s="14" customFormat="1" ht="18" customHeight="1">
      <c r="A203" s="112"/>
      <c r="B203" s="87"/>
      <c r="C203" s="87"/>
      <c r="D203" s="87"/>
      <c r="F203" s="296"/>
      <c r="G203" s="418" t="s">
        <v>118</v>
      </c>
      <c r="H203" s="418"/>
      <c r="I203" s="418"/>
      <c r="J203" s="119"/>
      <c r="K203" s="418" t="s">
        <v>102</v>
      </c>
      <c r="L203" s="418"/>
      <c r="M203" s="418"/>
      <c r="N203" s="87"/>
      <c r="O203" s="87"/>
      <c r="P203" s="87"/>
      <c r="Q203" s="87"/>
      <c r="R203" s="87"/>
    </row>
    <row r="204" spans="1:18" s="14" customFormat="1" ht="18" customHeight="1">
      <c r="A204" s="112"/>
      <c r="B204" s="87"/>
      <c r="C204" s="87"/>
      <c r="D204" s="87"/>
      <c r="F204" s="296"/>
      <c r="G204" s="418" t="s">
        <v>25</v>
      </c>
      <c r="H204" s="418"/>
      <c r="I204" s="418"/>
      <c r="J204" s="88"/>
      <c r="K204" s="418" t="s">
        <v>25</v>
      </c>
      <c r="L204" s="418"/>
      <c r="M204" s="418"/>
      <c r="N204" s="87"/>
      <c r="O204" s="87"/>
      <c r="P204" s="87"/>
      <c r="Q204" s="87"/>
      <c r="R204" s="87"/>
    </row>
    <row r="205" spans="1:18" s="14" customFormat="1" ht="18" customHeight="1">
      <c r="A205" s="112"/>
      <c r="B205" s="87"/>
      <c r="C205" s="87"/>
      <c r="D205" s="87"/>
      <c r="G205" s="351">
        <v>39629</v>
      </c>
      <c r="H205" s="351"/>
      <c r="I205" s="351">
        <v>39263</v>
      </c>
      <c r="J205" s="352"/>
      <c r="K205" s="351">
        <v>39629</v>
      </c>
      <c r="L205" s="351"/>
      <c r="M205" s="351">
        <v>39263</v>
      </c>
      <c r="N205" s="87"/>
      <c r="O205" s="87"/>
      <c r="P205" s="87"/>
      <c r="Q205" s="87"/>
      <c r="R205" s="87"/>
    </row>
    <row r="206" spans="1:18" s="14" customFormat="1" ht="18" customHeight="1">
      <c r="A206" s="112"/>
      <c r="B206" s="122"/>
      <c r="C206" s="87"/>
      <c r="D206" s="87"/>
      <c r="G206" s="350" t="s">
        <v>4</v>
      </c>
      <c r="H206" s="350"/>
      <c r="I206" s="350" t="s">
        <v>4</v>
      </c>
      <c r="J206" s="350"/>
      <c r="K206" s="350" t="s">
        <v>4</v>
      </c>
      <c r="L206" s="350"/>
      <c r="M206" s="350" t="s">
        <v>4</v>
      </c>
      <c r="N206" s="87"/>
      <c r="O206" s="87"/>
      <c r="P206" s="87"/>
      <c r="Q206" s="87"/>
      <c r="R206" s="87"/>
    </row>
    <row r="207" spans="1:18" s="14" customFormat="1" ht="18" customHeight="1">
      <c r="A207" s="112"/>
      <c r="B207" s="416" t="s">
        <v>168</v>
      </c>
      <c r="C207" s="416"/>
      <c r="D207" s="87"/>
      <c r="G207" s="88"/>
      <c r="H207" s="88"/>
      <c r="I207" s="88"/>
      <c r="J207" s="88"/>
      <c r="K207" s="88"/>
      <c r="L207" s="87"/>
      <c r="M207" s="87"/>
      <c r="N207" s="87"/>
      <c r="O207" s="87"/>
      <c r="P207" s="87"/>
      <c r="Q207" s="87"/>
      <c r="R207" s="87"/>
    </row>
    <row r="208" spans="1:18" s="14" customFormat="1" ht="18" customHeight="1">
      <c r="A208" s="112"/>
      <c r="B208" s="416" t="s">
        <v>225</v>
      </c>
      <c r="C208" s="416"/>
      <c r="D208" s="87"/>
      <c r="G208" s="88"/>
      <c r="H208" s="88"/>
      <c r="I208" s="88"/>
      <c r="J208" s="88"/>
      <c r="K208" s="88"/>
      <c r="L208" s="87"/>
      <c r="M208" s="87"/>
      <c r="N208" s="87"/>
      <c r="O208" s="87"/>
      <c r="P208" s="87"/>
      <c r="Q208" s="87"/>
      <c r="R208" s="87"/>
    </row>
    <row r="209" spans="1:18" s="14" customFormat="1" ht="18" customHeight="1">
      <c r="A209" s="112"/>
      <c r="B209" s="14" t="s">
        <v>169</v>
      </c>
      <c r="C209" s="122"/>
      <c r="D209" s="87"/>
      <c r="G209" s="316">
        <v>0</v>
      </c>
      <c r="H209" s="123"/>
      <c r="I209" s="123">
        <v>0</v>
      </c>
      <c r="J209" s="123"/>
      <c r="K209" s="316">
        <v>0</v>
      </c>
      <c r="L209" s="123"/>
      <c r="M209" s="123">
        <v>0</v>
      </c>
      <c r="N209" s="87"/>
      <c r="O209" s="87"/>
      <c r="P209" s="87"/>
      <c r="Q209" s="87"/>
      <c r="R209" s="87"/>
    </row>
    <row r="210" spans="1:18" s="14" customFormat="1" ht="18" customHeight="1">
      <c r="A210" s="112"/>
      <c r="B210" s="14" t="s">
        <v>170</v>
      </c>
      <c r="C210" s="122"/>
      <c r="D210" s="87"/>
      <c r="G210" s="316">
        <v>0</v>
      </c>
      <c r="H210" s="123"/>
      <c r="I210" s="123">
        <v>274</v>
      </c>
      <c r="J210" s="123"/>
      <c r="K210" s="316">
        <v>0</v>
      </c>
      <c r="L210" s="123"/>
      <c r="M210" s="123">
        <v>274</v>
      </c>
      <c r="N210" s="87"/>
      <c r="O210" s="87"/>
      <c r="P210" s="87"/>
      <c r="Q210" s="87"/>
      <c r="R210" s="87"/>
    </row>
    <row r="211" spans="1:18" s="14" customFormat="1" ht="18" customHeight="1" thickBot="1">
      <c r="A211" s="112"/>
      <c r="B211" s="14" t="s">
        <v>171</v>
      </c>
      <c r="C211" s="121"/>
      <c r="D211" s="87"/>
      <c r="G211" s="264">
        <v>0</v>
      </c>
      <c r="H211" s="265"/>
      <c r="I211" s="264">
        <v>119</v>
      </c>
      <c r="J211" s="267"/>
      <c r="K211" s="264">
        <v>0</v>
      </c>
      <c r="L211" s="266"/>
      <c r="M211" s="264">
        <v>119</v>
      </c>
      <c r="N211" s="82"/>
      <c r="O211" s="82"/>
      <c r="P211" s="82"/>
      <c r="Q211" s="82"/>
      <c r="R211" s="89"/>
    </row>
    <row r="212" spans="1:18" s="14" customFormat="1" ht="18" customHeight="1" thickTop="1">
      <c r="A212" s="112"/>
      <c r="B212" s="87"/>
      <c r="C212" s="87"/>
      <c r="D212" s="87"/>
      <c r="E212" s="87"/>
      <c r="F212" s="87"/>
      <c r="G212" s="89"/>
      <c r="H212" s="82"/>
      <c r="I212" s="89"/>
      <c r="J212" s="81"/>
      <c r="K212" s="89"/>
      <c r="L212" s="82"/>
      <c r="M212" s="82"/>
      <c r="N212" s="82"/>
      <c r="O212" s="82"/>
      <c r="P212" s="82"/>
      <c r="Q212" s="82"/>
      <c r="R212" s="89"/>
    </row>
    <row r="213" spans="1:18" s="14" customFormat="1" ht="9" customHeight="1">
      <c r="A213" s="112"/>
      <c r="B213" s="87"/>
      <c r="D213" s="87"/>
      <c r="E213" s="87"/>
      <c r="F213" s="87"/>
      <c r="G213" s="90"/>
      <c r="H213" s="91"/>
      <c r="I213" s="93"/>
      <c r="J213" s="93"/>
      <c r="K213" s="93"/>
      <c r="L213" s="91"/>
      <c r="M213" s="91"/>
      <c r="N213" s="91"/>
      <c r="O213" s="91"/>
      <c r="P213" s="91"/>
      <c r="Q213" s="91"/>
      <c r="R213" s="90"/>
    </row>
    <row r="214" spans="1:18" s="14" customFormat="1" ht="18" customHeight="1">
      <c r="A214" s="113"/>
      <c r="B214" s="14" t="s">
        <v>119</v>
      </c>
      <c r="C214" s="87"/>
      <c r="D214" s="87"/>
      <c r="E214" s="87"/>
      <c r="F214" s="87"/>
      <c r="G214" s="89"/>
      <c r="H214" s="82"/>
      <c r="I214" s="89"/>
      <c r="J214" s="81"/>
      <c r="K214" s="89"/>
      <c r="L214" s="82"/>
      <c r="M214" s="82"/>
      <c r="N214" s="82"/>
      <c r="O214" s="82"/>
      <c r="P214" s="82"/>
      <c r="Q214" s="82"/>
      <c r="R214" s="89"/>
    </row>
    <row r="215" spans="1:18" s="14" customFormat="1" ht="18" customHeight="1">
      <c r="A215" s="113"/>
      <c r="C215" s="87"/>
      <c r="D215" s="87"/>
      <c r="E215" s="87"/>
      <c r="F215" s="87"/>
      <c r="G215" s="89"/>
      <c r="H215" s="82"/>
      <c r="I215" s="89"/>
      <c r="J215" s="81"/>
      <c r="K215" s="89"/>
      <c r="L215" s="82"/>
      <c r="M215" s="82"/>
      <c r="N215" s="82"/>
      <c r="O215" s="82"/>
      <c r="P215" s="82"/>
      <c r="Q215" s="82"/>
      <c r="R215" s="89"/>
    </row>
    <row r="216" spans="1:18" s="14" customFormat="1" ht="18" customHeight="1">
      <c r="A216" s="112"/>
      <c r="B216" s="87"/>
      <c r="C216" s="87"/>
      <c r="D216" s="87"/>
      <c r="E216" s="87"/>
      <c r="F216" s="87"/>
      <c r="G216" s="89"/>
      <c r="H216" s="82"/>
      <c r="I216" s="89"/>
      <c r="J216" s="81"/>
      <c r="L216" s="124"/>
      <c r="M216" s="124" t="s">
        <v>102</v>
      </c>
      <c r="N216" s="82"/>
      <c r="O216" s="82"/>
      <c r="P216" s="82"/>
      <c r="Q216" s="82"/>
      <c r="R216" s="89"/>
    </row>
    <row r="217" spans="1:20" s="14" customFormat="1" ht="18" customHeight="1">
      <c r="A217" s="112"/>
      <c r="D217" s="87"/>
      <c r="E217" s="87"/>
      <c r="F217" s="87"/>
      <c r="G217" s="89"/>
      <c r="H217" s="82"/>
      <c r="I217" s="89"/>
      <c r="J217" s="81"/>
      <c r="L217" s="124"/>
      <c r="M217" s="124" t="s">
        <v>25</v>
      </c>
      <c r="N217" s="90"/>
      <c r="O217" s="90"/>
      <c r="P217" s="90"/>
      <c r="Q217" s="90"/>
      <c r="R217" s="90"/>
      <c r="S217" s="91"/>
      <c r="T217" s="90"/>
    </row>
    <row r="218" spans="1:18" s="14" customFormat="1" ht="18" customHeight="1">
      <c r="A218" s="112"/>
      <c r="D218" s="87"/>
      <c r="E218" s="87"/>
      <c r="F218" s="87"/>
      <c r="G218" s="89"/>
      <c r="H218" s="82"/>
      <c r="I218" s="89"/>
      <c r="J218" s="81"/>
      <c r="K218" s="90"/>
      <c r="L218" s="82"/>
      <c r="M218" s="124" t="s">
        <v>4</v>
      </c>
      <c r="N218" s="82"/>
      <c r="O218" s="82"/>
      <c r="P218" s="82"/>
      <c r="Q218" s="82"/>
      <c r="R218" s="92"/>
    </row>
    <row r="219" spans="1:18" s="14" customFormat="1" ht="18" customHeight="1">
      <c r="A219" s="112"/>
      <c r="B219" s="14" t="s">
        <v>220</v>
      </c>
      <c r="D219" s="87"/>
      <c r="E219" s="87"/>
      <c r="F219" s="87"/>
      <c r="G219" s="87"/>
      <c r="H219" s="87"/>
      <c r="I219" s="87"/>
      <c r="J219" s="87"/>
      <c r="K219" s="93"/>
      <c r="L219" s="87"/>
      <c r="M219" s="87"/>
      <c r="N219" s="87"/>
      <c r="O219" s="87"/>
      <c r="P219" s="87"/>
      <c r="Q219" s="87"/>
      <c r="R219" s="87"/>
    </row>
    <row r="220" spans="1:18" s="14" customFormat="1" ht="18" customHeight="1">
      <c r="A220" s="112"/>
      <c r="B220" s="14" t="s">
        <v>172</v>
      </c>
      <c r="D220" s="87"/>
      <c r="E220" s="87"/>
      <c r="F220" s="87"/>
      <c r="G220" s="87"/>
      <c r="H220" s="87"/>
      <c r="I220" s="87"/>
      <c r="J220" s="87"/>
      <c r="K220" s="93"/>
      <c r="L220" s="87"/>
      <c r="M220" s="328">
        <v>35063</v>
      </c>
      <c r="N220" s="87"/>
      <c r="O220" s="87"/>
      <c r="P220" s="87"/>
      <c r="Q220" s="87"/>
      <c r="R220" s="87"/>
    </row>
    <row r="221" spans="1:18" s="14" customFormat="1" ht="18" customHeight="1">
      <c r="A221" s="112"/>
      <c r="B221" s="14" t="s">
        <v>173</v>
      </c>
      <c r="D221" s="87"/>
      <c r="E221" s="87"/>
      <c r="F221" s="87"/>
      <c r="G221" s="87"/>
      <c r="H221" s="87"/>
      <c r="I221" s="87"/>
      <c r="J221" s="87"/>
      <c r="K221" s="93"/>
      <c r="L221" s="87"/>
      <c r="M221" s="328">
        <v>31557</v>
      </c>
      <c r="N221" s="87"/>
      <c r="O221" s="87"/>
      <c r="P221" s="87"/>
      <c r="Q221" s="87"/>
      <c r="R221" s="87"/>
    </row>
    <row r="222" spans="1:18" s="14" customFormat="1" ht="18" customHeight="1" thickBot="1">
      <c r="A222" s="112"/>
      <c r="B222" s="14" t="s">
        <v>174</v>
      </c>
      <c r="D222" s="87"/>
      <c r="E222" s="87"/>
      <c r="F222" s="87"/>
      <c r="G222" s="87"/>
      <c r="H222" s="87"/>
      <c r="I222" s="87"/>
      <c r="J222" s="87"/>
      <c r="K222" s="93"/>
      <c r="L222" s="87"/>
      <c r="M222" s="323">
        <v>30856</v>
      </c>
      <c r="N222" s="87"/>
      <c r="O222" s="87"/>
      <c r="P222" s="87"/>
      <c r="Q222" s="87"/>
      <c r="R222" s="87"/>
    </row>
    <row r="223" spans="2:18" s="14" customFormat="1" ht="18" customHeight="1" thickTop="1">
      <c r="B223" s="63"/>
      <c r="D223" s="87"/>
      <c r="E223" s="87"/>
      <c r="F223" s="87"/>
      <c r="G223" s="87"/>
      <c r="H223" s="87"/>
      <c r="I223" s="87"/>
      <c r="J223" s="87"/>
      <c r="K223" s="93"/>
      <c r="L223" s="87"/>
      <c r="M223" s="104"/>
      <c r="N223" s="87"/>
      <c r="O223" s="87"/>
      <c r="P223" s="87"/>
      <c r="Q223" s="87"/>
      <c r="R223" s="87"/>
    </row>
    <row r="224" spans="1:18" s="14" customFormat="1" ht="18" customHeight="1">
      <c r="A224" s="112"/>
      <c r="B224" s="87" t="s">
        <v>120</v>
      </c>
      <c r="D224" s="87"/>
      <c r="E224" s="87"/>
      <c r="F224" s="87"/>
      <c r="G224" s="87"/>
      <c r="H224" s="87"/>
      <c r="I224" s="87"/>
      <c r="J224" s="87"/>
      <c r="K224" s="93"/>
      <c r="L224" s="87"/>
      <c r="M224" s="87"/>
      <c r="N224" s="87"/>
      <c r="O224" s="87"/>
      <c r="P224" s="87"/>
      <c r="Q224" s="87"/>
      <c r="R224" s="87"/>
    </row>
    <row r="225" spans="1:18" s="14" customFormat="1" ht="9.75" customHeight="1">
      <c r="A225" s="112"/>
      <c r="B225" s="87"/>
      <c r="D225" s="87"/>
      <c r="E225" s="87"/>
      <c r="F225" s="87"/>
      <c r="G225" s="87"/>
      <c r="H225" s="87"/>
      <c r="I225" s="87"/>
      <c r="J225" s="87"/>
      <c r="K225" s="93"/>
      <c r="L225" s="87"/>
      <c r="M225" s="87"/>
      <c r="N225" s="87"/>
      <c r="O225" s="87"/>
      <c r="P225" s="87"/>
      <c r="Q225" s="87"/>
      <c r="R225" s="87"/>
    </row>
    <row r="226" spans="1:18" s="14" customFormat="1" ht="18" customHeight="1">
      <c r="A226" s="112"/>
      <c r="B226" s="87"/>
      <c r="D226" s="87"/>
      <c r="E226" s="87"/>
      <c r="F226" s="87"/>
      <c r="G226" s="87"/>
      <c r="H226" s="87"/>
      <c r="I226" s="87"/>
      <c r="J226" s="87"/>
      <c r="K226" s="89"/>
      <c r="L226" s="82"/>
      <c r="M226" s="124" t="s">
        <v>102</v>
      </c>
      <c r="N226" s="87"/>
      <c r="O226" s="87"/>
      <c r="P226" s="87"/>
      <c r="Q226" s="87"/>
      <c r="R226" s="87"/>
    </row>
    <row r="227" spans="1:18" s="14" customFormat="1" ht="18" customHeight="1">
      <c r="A227" s="112"/>
      <c r="B227" s="87"/>
      <c r="D227" s="87"/>
      <c r="E227" s="87"/>
      <c r="F227" s="87"/>
      <c r="G227" s="87"/>
      <c r="H227" s="87"/>
      <c r="I227" s="87"/>
      <c r="J227" s="87"/>
      <c r="L227" s="184"/>
      <c r="M227" s="124" t="s">
        <v>25</v>
      </c>
      <c r="N227" s="87"/>
      <c r="O227" s="87"/>
      <c r="P227" s="87"/>
      <c r="Q227" s="87"/>
      <c r="R227" s="87"/>
    </row>
    <row r="228" spans="1:18" s="14" customFormat="1" ht="18" customHeight="1">
      <c r="A228" s="112"/>
      <c r="B228" s="87"/>
      <c r="D228" s="87"/>
      <c r="E228" s="87"/>
      <c r="F228" s="87"/>
      <c r="G228" s="87"/>
      <c r="H228" s="87"/>
      <c r="I228" s="87"/>
      <c r="J228" s="87"/>
      <c r="K228" s="90"/>
      <c r="L228" s="82"/>
      <c r="M228" s="124" t="s">
        <v>4</v>
      </c>
      <c r="N228" s="87"/>
      <c r="O228" s="87"/>
      <c r="P228" s="87"/>
      <c r="Q228" s="87"/>
      <c r="R228" s="87"/>
    </row>
    <row r="229" spans="1:18" s="14" customFormat="1" ht="18" customHeight="1">
      <c r="A229" s="112"/>
      <c r="B229" s="417" t="s">
        <v>226</v>
      </c>
      <c r="C229" s="417"/>
      <c r="D229" s="417"/>
      <c r="E229" s="417"/>
      <c r="F229" s="417"/>
      <c r="G229" s="417"/>
      <c r="H229" s="87"/>
      <c r="I229" s="87"/>
      <c r="J229" s="87"/>
      <c r="K229" s="93"/>
      <c r="L229" s="87"/>
      <c r="M229" s="87"/>
      <c r="N229" s="87"/>
      <c r="O229" s="87"/>
      <c r="P229" s="87"/>
      <c r="Q229" s="87"/>
      <c r="R229" s="87"/>
    </row>
    <row r="230" spans="1:18" s="14" customFormat="1" ht="18" customHeight="1">
      <c r="A230" s="112"/>
      <c r="B230" s="14" t="s">
        <v>172</v>
      </c>
      <c r="D230" s="87"/>
      <c r="E230" s="87"/>
      <c r="F230" s="87"/>
      <c r="G230" s="87"/>
      <c r="H230" s="87"/>
      <c r="I230" s="87"/>
      <c r="J230" s="87"/>
      <c r="K230" s="93"/>
      <c r="L230" s="87"/>
      <c r="M230" s="380">
        <v>29000</v>
      </c>
      <c r="N230" s="87"/>
      <c r="O230" s="87"/>
      <c r="P230" s="87"/>
      <c r="Q230" s="87"/>
      <c r="R230" s="87"/>
    </row>
    <row r="231" spans="1:18" s="14" customFormat="1" ht="18" customHeight="1">
      <c r="A231" s="112"/>
      <c r="B231" s="14" t="s">
        <v>173</v>
      </c>
      <c r="D231" s="87"/>
      <c r="E231" s="87"/>
      <c r="F231" s="87"/>
      <c r="G231" s="87"/>
      <c r="H231" s="87"/>
      <c r="I231" s="87"/>
      <c r="J231" s="87"/>
      <c r="K231" s="93"/>
      <c r="L231" s="87"/>
      <c r="M231" s="380">
        <v>29000</v>
      </c>
      <c r="N231" s="87"/>
      <c r="O231" s="87"/>
      <c r="P231" s="87"/>
      <c r="Q231" s="87"/>
      <c r="R231" s="87"/>
    </row>
    <row r="232" spans="1:18" s="14" customFormat="1" ht="18" customHeight="1" thickBot="1">
      <c r="A232" s="112"/>
      <c r="B232" s="14" t="s">
        <v>174</v>
      </c>
      <c r="D232" s="87"/>
      <c r="E232" s="87"/>
      <c r="F232" s="87"/>
      <c r="G232" s="87"/>
      <c r="H232" s="87"/>
      <c r="I232" s="87"/>
      <c r="J232" s="87"/>
      <c r="K232" s="93"/>
      <c r="L232" s="87"/>
      <c r="M232" s="381">
        <v>37000</v>
      </c>
      <c r="N232" s="87"/>
      <c r="O232" s="87"/>
      <c r="P232" s="87"/>
      <c r="Q232" s="87"/>
      <c r="R232" s="87"/>
    </row>
    <row r="233" spans="1:18" s="14" customFormat="1" ht="18" customHeight="1" thickTop="1">
      <c r="A233" s="112"/>
      <c r="D233" s="87"/>
      <c r="E233" s="87"/>
      <c r="F233" s="87"/>
      <c r="G233" s="87"/>
      <c r="H233" s="87"/>
      <c r="I233" s="87"/>
      <c r="J233" s="87"/>
      <c r="K233" s="93"/>
      <c r="L233" s="87"/>
      <c r="M233" s="316"/>
      <c r="N233" s="87"/>
      <c r="O233" s="87"/>
      <c r="P233" s="87"/>
      <c r="Q233" s="87"/>
      <c r="R233" s="87"/>
    </row>
    <row r="234" spans="1:18" s="14" customFormat="1" ht="18" customHeight="1">
      <c r="A234" s="112"/>
      <c r="D234" s="87"/>
      <c r="E234" s="87"/>
      <c r="F234" s="87"/>
      <c r="G234" s="87"/>
      <c r="H234" s="87"/>
      <c r="I234" s="87"/>
      <c r="J234" s="87"/>
      <c r="K234" s="93"/>
      <c r="L234" s="87"/>
      <c r="M234" s="316"/>
      <c r="N234" s="87"/>
      <c r="O234" s="87"/>
      <c r="P234" s="87"/>
      <c r="Q234" s="87"/>
      <c r="R234" s="87"/>
    </row>
    <row r="235" spans="1:18" s="14" customFormat="1" ht="18" customHeight="1">
      <c r="A235" s="112"/>
      <c r="D235" s="87"/>
      <c r="E235" s="87"/>
      <c r="F235" s="87"/>
      <c r="G235" s="87"/>
      <c r="H235" s="87"/>
      <c r="I235" s="87"/>
      <c r="J235" s="87"/>
      <c r="K235" s="93"/>
      <c r="L235" s="87"/>
      <c r="M235" s="316"/>
      <c r="N235" s="87"/>
      <c r="O235" s="87"/>
      <c r="P235" s="87"/>
      <c r="Q235" s="87"/>
      <c r="R235" s="87"/>
    </row>
    <row r="236" spans="1:19" s="14" customFormat="1" ht="18" customHeight="1">
      <c r="A236" s="112">
        <v>19</v>
      </c>
      <c r="B236" s="63" t="s">
        <v>121</v>
      </c>
      <c r="C236" s="74"/>
      <c r="D236" s="94"/>
      <c r="E236" s="94"/>
      <c r="F236" s="94"/>
      <c r="G236" s="95"/>
      <c r="H236" s="95"/>
      <c r="I236" s="96"/>
      <c r="J236" s="96"/>
      <c r="K236" s="95"/>
      <c r="L236" s="95"/>
      <c r="M236" s="317"/>
      <c r="N236" s="95"/>
      <c r="O236" s="95"/>
      <c r="P236" s="317"/>
      <c r="Q236" s="95"/>
      <c r="R236" s="96"/>
      <c r="S236" s="97"/>
    </row>
    <row r="237" spans="1:19" s="14" customFormat="1" ht="18" customHeight="1">
      <c r="A237" s="112"/>
      <c r="B237" s="63"/>
      <c r="C237" s="74"/>
      <c r="D237" s="94"/>
      <c r="E237" s="94"/>
      <c r="F237" s="94"/>
      <c r="G237" s="95"/>
      <c r="H237" s="95"/>
      <c r="I237" s="96"/>
      <c r="J237" s="96"/>
      <c r="K237" s="95"/>
      <c r="L237" s="95"/>
      <c r="M237" s="95"/>
      <c r="N237" s="95"/>
      <c r="O237" s="95"/>
      <c r="P237" s="317"/>
      <c r="Q237" s="95"/>
      <c r="R237" s="96"/>
      <c r="S237" s="97"/>
    </row>
    <row r="238" spans="1:19" s="14" customFormat="1" ht="18" customHeight="1">
      <c r="A238" s="112"/>
      <c r="B238" s="63"/>
      <c r="C238" s="74"/>
      <c r="D238" s="94"/>
      <c r="E238" s="94"/>
      <c r="F238" s="94"/>
      <c r="G238" s="95"/>
      <c r="H238" s="95"/>
      <c r="I238" s="96"/>
      <c r="J238" s="96"/>
      <c r="K238" s="95"/>
      <c r="L238" s="95"/>
      <c r="M238" s="95"/>
      <c r="N238" s="95"/>
      <c r="O238" s="95"/>
      <c r="P238" s="317"/>
      <c r="Q238" s="95"/>
      <c r="R238" s="96"/>
      <c r="S238" s="97"/>
    </row>
    <row r="239" spans="1:19" s="14" customFormat="1" ht="18" customHeight="1">
      <c r="A239" s="112"/>
      <c r="B239" s="63"/>
      <c r="C239" s="74"/>
      <c r="D239" s="94"/>
      <c r="E239" s="94"/>
      <c r="F239" s="94"/>
      <c r="G239" s="95"/>
      <c r="H239" s="95"/>
      <c r="I239" s="96"/>
      <c r="J239" s="96"/>
      <c r="K239" s="95"/>
      <c r="L239" s="95"/>
      <c r="M239" s="95"/>
      <c r="N239" s="95"/>
      <c r="O239" s="95"/>
      <c r="P239" s="317"/>
      <c r="Q239" s="95"/>
      <c r="R239" s="96"/>
      <c r="S239" s="97"/>
    </row>
    <row r="240" spans="1:19" s="14" customFormat="1" ht="18" customHeight="1">
      <c r="A240" s="112"/>
      <c r="B240" s="63"/>
      <c r="C240" s="74"/>
      <c r="D240" s="94"/>
      <c r="E240" s="94"/>
      <c r="F240" s="94"/>
      <c r="G240" s="95"/>
      <c r="H240" s="95"/>
      <c r="I240" s="96"/>
      <c r="J240" s="96"/>
      <c r="K240" s="95"/>
      <c r="L240" s="95"/>
      <c r="M240" s="95"/>
      <c r="N240" s="95"/>
      <c r="O240" s="95"/>
      <c r="P240" s="317"/>
      <c r="Q240" s="95"/>
      <c r="R240" s="96"/>
      <c r="S240" s="97"/>
    </row>
    <row r="241" spans="1:19" s="14" customFormat="1" ht="18" customHeight="1">
      <c r="A241" s="112"/>
      <c r="B241" s="63"/>
      <c r="C241" s="74"/>
      <c r="D241" s="94"/>
      <c r="E241" s="94"/>
      <c r="F241" s="94"/>
      <c r="G241" s="95"/>
      <c r="H241" s="95"/>
      <c r="I241" s="96"/>
      <c r="J241" s="96"/>
      <c r="K241" s="95"/>
      <c r="L241" s="95"/>
      <c r="M241" s="95"/>
      <c r="N241" s="95"/>
      <c r="O241" s="95"/>
      <c r="P241" s="317"/>
      <c r="Q241" s="95"/>
      <c r="R241" s="96"/>
      <c r="S241" s="97"/>
    </row>
    <row r="242" spans="1:19" s="14" customFormat="1" ht="18" customHeight="1">
      <c r="A242" s="112"/>
      <c r="B242" s="63"/>
      <c r="C242" s="74"/>
      <c r="D242" s="94"/>
      <c r="E242" s="94"/>
      <c r="F242" s="94"/>
      <c r="G242" s="95"/>
      <c r="H242" s="95"/>
      <c r="I242" s="96"/>
      <c r="J242" s="96"/>
      <c r="K242" s="95"/>
      <c r="L242" s="95"/>
      <c r="M242" s="95"/>
      <c r="N242" s="95"/>
      <c r="O242" s="95"/>
      <c r="P242" s="317"/>
      <c r="Q242" s="95"/>
      <c r="R242" s="96"/>
      <c r="S242" s="97"/>
    </row>
    <row r="243" spans="1:19" s="14" customFormat="1" ht="18" customHeight="1">
      <c r="A243" s="112"/>
      <c r="B243" s="63"/>
      <c r="C243" s="74"/>
      <c r="D243" s="94"/>
      <c r="E243" s="94"/>
      <c r="F243" s="94"/>
      <c r="G243" s="95"/>
      <c r="H243" s="95"/>
      <c r="I243" s="96"/>
      <c r="J243" s="96"/>
      <c r="K243" s="95"/>
      <c r="L243" s="95"/>
      <c r="M243" s="95"/>
      <c r="N243" s="95"/>
      <c r="O243" s="95"/>
      <c r="P243" s="317"/>
      <c r="Q243" s="95"/>
      <c r="R243" s="96"/>
      <c r="S243" s="97"/>
    </row>
    <row r="244" spans="1:19" s="14" customFormat="1" ht="18" customHeight="1">
      <c r="A244" s="112"/>
      <c r="B244" s="63"/>
      <c r="C244" s="74"/>
      <c r="D244" s="94"/>
      <c r="E244" s="94"/>
      <c r="F244" s="94"/>
      <c r="G244" s="95"/>
      <c r="H244" s="95"/>
      <c r="I244" s="96"/>
      <c r="J244" s="96"/>
      <c r="K244" s="95"/>
      <c r="L244" s="95"/>
      <c r="M244" s="95"/>
      <c r="N244" s="95"/>
      <c r="O244" s="95"/>
      <c r="P244" s="317"/>
      <c r="Q244" s="95"/>
      <c r="R244" s="96"/>
      <c r="S244" s="97"/>
    </row>
    <row r="245" spans="1:19" s="14" customFormat="1" ht="18" customHeight="1">
      <c r="A245" s="112"/>
      <c r="B245" s="63"/>
      <c r="C245" s="74"/>
      <c r="D245" s="94"/>
      <c r="E245" s="94"/>
      <c r="F245" s="94"/>
      <c r="G245" s="95"/>
      <c r="H245" s="95"/>
      <c r="I245" s="96"/>
      <c r="J245" s="96"/>
      <c r="K245" s="95"/>
      <c r="L245" s="95"/>
      <c r="M245" s="95"/>
      <c r="N245" s="95"/>
      <c r="O245" s="95"/>
      <c r="P245" s="317"/>
      <c r="Q245" s="95"/>
      <c r="R245" s="96"/>
      <c r="S245" s="97"/>
    </row>
    <row r="246" spans="1:19" s="14" customFormat="1" ht="18" customHeight="1">
      <c r="A246" s="112"/>
      <c r="B246" s="63"/>
      <c r="C246" s="74"/>
      <c r="D246" s="94"/>
      <c r="E246" s="94"/>
      <c r="F246" s="94"/>
      <c r="G246" s="95"/>
      <c r="H246" s="95"/>
      <c r="I246" s="96"/>
      <c r="J246" s="96"/>
      <c r="K246" s="95"/>
      <c r="L246" s="95"/>
      <c r="M246" s="95"/>
      <c r="N246" s="95"/>
      <c r="O246" s="95"/>
      <c r="P246" s="317"/>
      <c r="Q246" s="95"/>
      <c r="R246" s="96"/>
      <c r="S246" s="97"/>
    </row>
    <row r="247" spans="1:19" s="14" customFormat="1" ht="18" customHeight="1">
      <c r="A247" s="112"/>
      <c r="B247" s="63"/>
      <c r="C247" s="74"/>
      <c r="D247" s="94"/>
      <c r="E247" s="94"/>
      <c r="F247" s="94"/>
      <c r="G247" s="95"/>
      <c r="H247" s="95"/>
      <c r="I247" s="96"/>
      <c r="J247" s="96"/>
      <c r="K247" s="95"/>
      <c r="L247" s="95"/>
      <c r="M247" s="95"/>
      <c r="N247" s="95"/>
      <c r="O247" s="95"/>
      <c r="P247" s="317"/>
      <c r="Q247" s="95"/>
      <c r="R247" s="96"/>
      <c r="S247" s="97"/>
    </row>
    <row r="248" spans="1:19" s="14" customFormat="1" ht="18" customHeight="1">
      <c r="A248" s="112"/>
      <c r="B248" s="63"/>
      <c r="C248" s="74"/>
      <c r="D248" s="94"/>
      <c r="E248" s="94"/>
      <c r="F248" s="94"/>
      <c r="G248" s="95"/>
      <c r="H248" s="95"/>
      <c r="I248" s="96"/>
      <c r="J248" s="96"/>
      <c r="K248" s="95"/>
      <c r="L248" s="95"/>
      <c r="M248" s="95"/>
      <c r="N248" s="95"/>
      <c r="O248" s="95"/>
      <c r="P248" s="317"/>
      <c r="Q248" s="95"/>
      <c r="R248" s="96"/>
      <c r="S248" s="97"/>
    </row>
    <row r="249" spans="1:19" s="14" customFormat="1" ht="18" customHeight="1">
      <c r="A249" s="112"/>
      <c r="B249" s="63"/>
      <c r="C249" s="74"/>
      <c r="D249" s="94"/>
      <c r="E249" s="94"/>
      <c r="F249" s="94"/>
      <c r="G249" s="95"/>
      <c r="H249" s="95"/>
      <c r="I249" s="96"/>
      <c r="J249" s="96"/>
      <c r="K249" s="95"/>
      <c r="L249" s="95"/>
      <c r="M249" s="95"/>
      <c r="N249" s="95"/>
      <c r="O249" s="95"/>
      <c r="P249" s="317"/>
      <c r="Q249" s="95"/>
      <c r="R249" s="96"/>
      <c r="S249" s="97"/>
    </row>
    <row r="250" spans="1:19" s="14" customFormat="1" ht="18" customHeight="1">
      <c r="A250" s="112"/>
      <c r="B250" s="63"/>
      <c r="C250" s="74"/>
      <c r="D250" s="94"/>
      <c r="E250" s="94"/>
      <c r="F250" s="94"/>
      <c r="G250" s="95"/>
      <c r="H250" s="95"/>
      <c r="I250" s="96"/>
      <c r="J250" s="96"/>
      <c r="K250" s="95"/>
      <c r="L250" s="95"/>
      <c r="M250" s="95"/>
      <c r="N250" s="95"/>
      <c r="O250" s="95"/>
      <c r="P250" s="317"/>
      <c r="Q250" s="95"/>
      <c r="R250" s="96"/>
      <c r="S250" s="97"/>
    </row>
    <row r="251" spans="1:19" s="14" customFormat="1" ht="18" customHeight="1">
      <c r="A251" s="112"/>
      <c r="B251" s="63"/>
      <c r="C251" s="74"/>
      <c r="D251" s="94"/>
      <c r="E251" s="94"/>
      <c r="F251" s="94"/>
      <c r="G251" s="95"/>
      <c r="H251" s="95"/>
      <c r="I251" s="96"/>
      <c r="J251" s="96"/>
      <c r="K251" s="95"/>
      <c r="L251" s="95"/>
      <c r="M251" s="95"/>
      <c r="N251" s="95"/>
      <c r="O251" s="95"/>
      <c r="P251" s="317"/>
      <c r="Q251" s="95"/>
      <c r="R251" s="96"/>
      <c r="S251" s="97"/>
    </row>
    <row r="252" spans="1:18" s="14" customFormat="1" ht="18" customHeight="1">
      <c r="A252" s="112">
        <v>20</v>
      </c>
      <c r="B252" s="67" t="s">
        <v>175</v>
      </c>
      <c r="C252" s="68"/>
      <c r="D252" s="52"/>
      <c r="E252" s="52"/>
      <c r="F252" s="52"/>
      <c r="G252" s="65"/>
      <c r="H252" s="65"/>
      <c r="I252" s="19"/>
      <c r="J252" s="19"/>
      <c r="K252" s="65"/>
      <c r="L252" s="65"/>
      <c r="M252" s="65"/>
      <c r="N252" s="65"/>
      <c r="O252" s="65"/>
      <c r="P252" s="65"/>
      <c r="Q252" s="65"/>
      <c r="R252" s="19"/>
    </row>
    <row r="253" spans="1:18" s="14" customFormat="1" ht="18" customHeight="1">
      <c r="A253" s="112"/>
      <c r="B253" s="67"/>
      <c r="C253" s="68"/>
      <c r="D253" s="52"/>
      <c r="E253" s="52"/>
      <c r="F253" s="52"/>
      <c r="G253" s="65"/>
      <c r="H253" s="65"/>
      <c r="I253" s="19"/>
      <c r="J253" s="19"/>
      <c r="K253" s="65"/>
      <c r="L253" s="65"/>
      <c r="M253" s="65"/>
      <c r="N253" s="65"/>
      <c r="O253" s="65"/>
      <c r="P253" s="65"/>
      <c r="Q253" s="65"/>
      <c r="R253" s="19"/>
    </row>
    <row r="254" spans="1:18" s="14" customFormat="1" ht="18" customHeight="1">
      <c r="A254" s="113"/>
      <c r="B254" s="52"/>
      <c r="C254" s="68"/>
      <c r="D254" s="52"/>
      <c r="E254" s="52"/>
      <c r="F254" s="52"/>
      <c r="G254" s="65"/>
      <c r="H254" s="65"/>
      <c r="I254" s="19"/>
      <c r="J254" s="19"/>
      <c r="K254" s="65"/>
      <c r="L254" s="65"/>
      <c r="M254" s="65"/>
      <c r="N254" s="65"/>
      <c r="O254" s="65"/>
      <c r="P254" s="65"/>
      <c r="Q254" s="65"/>
      <c r="R254" s="19"/>
    </row>
    <row r="255" spans="1:17" s="14" customFormat="1" ht="18" customHeight="1">
      <c r="A255" s="113"/>
      <c r="B255" s="98"/>
      <c r="C255" s="99"/>
      <c r="D255" s="98"/>
      <c r="E255" s="98"/>
      <c r="F255" s="98"/>
      <c r="G255" s="93"/>
      <c r="H255" s="18"/>
      <c r="I255" s="100"/>
      <c r="J255" s="101"/>
      <c r="K255" s="100"/>
      <c r="L255" s="18"/>
      <c r="M255" s="18"/>
      <c r="N255" s="18"/>
      <c r="O255" s="18"/>
      <c r="P255" s="18"/>
      <c r="Q255" s="18"/>
    </row>
    <row r="256" spans="1:17" s="14" customFormat="1" ht="18" customHeight="1">
      <c r="A256" s="113"/>
      <c r="B256" s="98"/>
      <c r="C256" s="99"/>
      <c r="D256" s="98"/>
      <c r="E256" s="98"/>
      <c r="F256" s="98"/>
      <c r="H256" s="18"/>
      <c r="I256" s="348" t="s">
        <v>122</v>
      </c>
      <c r="J256" s="348"/>
      <c r="K256" s="348" t="s">
        <v>184</v>
      </c>
      <c r="L256" s="349"/>
      <c r="M256" s="58"/>
      <c r="N256" s="18"/>
      <c r="O256" s="18"/>
      <c r="P256" s="18"/>
      <c r="Q256" s="18"/>
    </row>
    <row r="257" spans="1:17" s="14" customFormat="1" ht="18" customHeight="1">
      <c r="A257" s="113"/>
      <c r="B257" s="98"/>
      <c r="C257" s="99"/>
      <c r="D257" s="98"/>
      <c r="E257" s="98"/>
      <c r="F257" s="98"/>
      <c r="H257" s="18"/>
      <c r="I257" s="348" t="s">
        <v>123</v>
      </c>
      <c r="J257" s="348"/>
      <c r="K257" s="348" t="s">
        <v>123</v>
      </c>
      <c r="L257" s="349"/>
      <c r="M257" s="349" t="s">
        <v>10</v>
      </c>
      <c r="N257" s="18"/>
      <c r="O257" s="18"/>
      <c r="P257" s="18"/>
      <c r="Q257" s="18"/>
    </row>
    <row r="258" spans="1:17" s="14" customFormat="1" ht="18" customHeight="1">
      <c r="A258" s="113"/>
      <c r="B258" s="98"/>
      <c r="C258" s="99"/>
      <c r="D258" s="98"/>
      <c r="E258" s="98"/>
      <c r="F258" s="98"/>
      <c r="G258" s="100"/>
      <c r="H258" s="18"/>
      <c r="I258" s="348" t="s">
        <v>4</v>
      </c>
      <c r="J258" s="348"/>
      <c r="K258" s="348" t="s">
        <v>4</v>
      </c>
      <c r="L258" s="349"/>
      <c r="M258" s="349" t="s">
        <v>4</v>
      </c>
      <c r="N258" s="18"/>
      <c r="O258" s="18"/>
      <c r="P258" s="18"/>
      <c r="Q258" s="18"/>
    </row>
    <row r="259" spans="1:17" s="14" customFormat="1" ht="10.5" customHeight="1">
      <c r="A259" s="113"/>
      <c r="B259" s="98"/>
      <c r="C259" s="99"/>
      <c r="D259" s="98"/>
      <c r="E259" s="98"/>
      <c r="F259" s="98"/>
      <c r="G259" s="100"/>
      <c r="H259" s="18"/>
      <c r="I259" s="288"/>
      <c r="J259" s="288"/>
      <c r="K259" s="288"/>
      <c r="L259" s="289"/>
      <c r="M259" s="289"/>
      <c r="N259" s="18"/>
      <c r="O259" s="18"/>
      <c r="P259" s="18"/>
      <c r="Q259" s="18"/>
    </row>
    <row r="260" spans="1:17" s="14" customFormat="1" ht="18" customHeight="1">
      <c r="A260" s="113"/>
      <c r="B260" s="98" t="s">
        <v>176</v>
      </c>
      <c r="C260" s="99"/>
      <c r="D260" s="98"/>
      <c r="E260" s="98"/>
      <c r="F260" s="98"/>
      <c r="G260" s="100"/>
      <c r="H260" s="18"/>
      <c r="I260" s="101"/>
      <c r="J260" s="101"/>
      <c r="K260" s="101"/>
      <c r="L260" s="18"/>
      <c r="M260" s="18"/>
      <c r="N260" s="18"/>
      <c r="O260" s="18"/>
      <c r="P260" s="18"/>
      <c r="Q260" s="18"/>
    </row>
    <row r="261" spans="1:22" s="14" customFormat="1" ht="18" customHeight="1">
      <c r="A261" s="113"/>
      <c r="B261" s="99" t="s">
        <v>236</v>
      </c>
      <c r="C261" s="99"/>
      <c r="D261" s="98"/>
      <c r="E261" s="98"/>
      <c r="F261" s="98"/>
      <c r="G261" s="100"/>
      <c r="H261" s="102">
        <v>340941</v>
      </c>
      <c r="I261" s="411">
        <v>29990</v>
      </c>
      <c r="J261" s="411"/>
      <c r="K261" s="410">
        <f>206303+106115</f>
        <v>312418</v>
      </c>
      <c r="L261" s="410"/>
      <c r="M261" s="18">
        <f aca="true" t="shared" si="0" ref="M261:M266">SUM(I261:L261)</f>
        <v>342408</v>
      </c>
      <c r="N261" s="18"/>
      <c r="O261" s="18"/>
      <c r="P261" s="18"/>
      <c r="Q261" s="411"/>
      <c r="R261" s="411"/>
      <c r="S261" s="410"/>
      <c r="T261" s="410"/>
      <c r="U261" s="329"/>
      <c r="V261" s="70"/>
    </row>
    <row r="262" spans="1:22" s="14" customFormat="1" ht="18" customHeight="1">
      <c r="A262" s="113"/>
      <c r="B262" s="99" t="s">
        <v>237</v>
      </c>
      <c r="C262" s="99"/>
      <c r="D262" s="98"/>
      <c r="E262" s="98"/>
      <c r="F262" s="98"/>
      <c r="G262" s="100"/>
      <c r="H262" s="102"/>
      <c r="I262" s="411">
        <v>30000</v>
      </c>
      <c r="J262" s="411"/>
      <c r="K262" s="410">
        <v>246000</v>
      </c>
      <c r="L262" s="410"/>
      <c r="M262" s="18">
        <f t="shared" si="0"/>
        <v>276000</v>
      </c>
      <c r="N262" s="18"/>
      <c r="O262" s="18"/>
      <c r="P262" s="18"/>
      <c r="Q262" s="322"/>
      <c r="R262" s="322"/>
      <c r="S262" s="319"/>
      <c r="T262" s="319"/>
      <c r="U262" s="329"/>
      <c r="V262" s="70"/>
    </row>
    <row r="263" spans="1:22" s="14" customFormat="1" ht="18" customHeight="1">
      <c r="A263" s="113"/>
      <c r="B263" s="99" t="s">
        <v>238</v>
      </c>
      <c r="C263" s="99"/>
      <c r="D263" s="98"/>
      <c r="E263" s="98"/>
      <c r="F263" s="98"/>
      <c r="G263" s="18"/>
      <c r="H263" s="18"/>
      <c r="I263" s="410">
        <f>20000+18000</f>
        <v>38000</v>
      </c>
      <c r="J263" s="410"/>
      <c r="K263" s="410">
        <v>0</v>
      </c>
      <c r="L263" s="410"/>
      <c r="M263" s="18">
        <f t="shared" si="0"/>
        <v>38000</v>
      </c>
      <c r="N263" s="18"/>
      <c r="O263" s="18"/>
      <c r="P263" s="18"/>
      <c r="Q263" s="322"/>
      <c r="R263" s="322"/>
      <c r="S263" s="319"/>
      <c r="T263" s="319"/>
      <c r="U263" s="329"/>
      <c r="V263" s="70"/>
    </row>
    <row r="264" spans="1:22" s="14" customFormat="1" ht="18" customHeight="1">
      <c r="A264" s="113"/>
      <c r="B264" s="99" t="s">
        <v>239</v>
      </c>
      <c r="C264" s="99"/>
      <c r="D264" s="98"/>
      <c r="E264" s="98"/>
      <c r="F264" s="98"/>
      <c r="G264" s="18"/>
      <c r="H264" s="18"/>
      <c r="I264" s="410">
        <v>10000</v>
      </c>
      <c r="J264" s="410"/>
      <c r="K264" s="410">
        <v>15000</v>
      </c>
      <c r="L264" s="410"/>
      <c r="M264" s="18">
        <f t="shared" si="0"/>
        <v>25000</v>
      </c>
      <c r="N264" s="18"/>
      <c r="O264" s="18"/>
      <c r="P264" s="18"/>
      <c r="Q264" s="322"/>
      <c r="R264" s="322"/>
      <c r="S264" s="319"/>
      <c r="T264" s="319"/>
      <c r="U264" s="329"/>
      <c r="V264" s="70"/>
    </row>
    <row r="265" spans="1:22" s="14" customFormat="1" ht="18" customHeight="1">
      <c r="A265" s="113"/>
      <c r="B265" s="99" t="s">
        <v>240</v>
      </c>
      <c r="C265" s="99"/>
      <c r="D265" s="98"/>
      <c r="E265" s="98"/>
      <c r="F265" s="98"/>
      <c r="G265" s="18"/>
      <c r="H265" s="18"/>
      <c r="I265" s="410">
        <v>1985</v>
      </c>
      <c r="J265" s="410"/>
      <c r="K265" s="410">
        <v>8269</v>
      </c>
      <c r="L265" s="410"/>
      <c r="M265" s="18">
        <f t="shared" si="0"/>
        <v>10254</v>
      </c>
      <c r="N265" s="18"/>
      <c r="O265" s="18"/>
      <c r="P265" s="18"/>
      <c r="Q265" s="411"/>
      <c r="R265" s="411"/>
      <c r="S265" s="319"/>
      <c r="T265" s="319"/>
      <c r="U265" s="329"/>
      <c r="V265" s="70"/>
    </row>
    <row r="266" spans="1:22" s="14" customFormat="1" ht="18" customHeight="1">
      <c r="A266" s="113"/>
      <c r="B266" s="99" t="s">
        <v>241</v>
      </c>
      <c r="C266" s="99"/>
      <c r="D266" s="98"/>
      <c r="E266" s="98"/>
      <c r="F266" s="98"/>
      <c r="G266" s="18"/>
      <c r="H266" s="18"/>
      <c r="I266" s="410">
        <v>8000</v>
      </c>
      <c r="J266" s="410"/>
      <c r="K266" s="410">
        <v>0</v>
      </c>
      <c r="L266" s="410"/>
      <c r="M266" s="18">
        <f t="shared" si="0"/>
        <v>8000</v>
      </c>
      <c r="P266" s="18"/>
      <c r="Q266" s="410"/>
      <c r="R266" s="410"/>
      <c r="S266" s="410"/>
      <c r="T266" s="410"/>
      <c r="U266" s="329"/>
      <c r="V266" s="70"/>
    </row>
    <row r="267" spans="1:22" s="14" customFormat="1" ht="18" customHeight="1">
      <c r="A267" s="116"/>
      <c r="B267" s="102"/>
      <c r="C267" s="99"/>
      <c r="D267" s="98"/>
      <c r="E267" s="98"/>
      <c r="F267" s="98"/>
      <c r="G267" s="18"/>
      <c r="H267" s="18"/>
      <c r="I267" s="415">
        <f>SUM(I261:J266)</f>
        <v>117975</v>
      </c>
      <c r="J267" s="415"/>
      <c r="K267" s="415">
        <f>SUM(K261:L266)</f>
        <v>581687</v>
      </c>
      <c r="L267" s="415"/>
      <c r="M267" s="103">
        <f>SUM(M261:M266)</f>
        <v>699662</v>
      </c>
      <c r="N267" s="18"/>
      <c r="O267" s="18"/>
      <c r="P267" s="18"/>
      <c r="Q267" s="410"/>
      <c r="R267" s="410"/>
      <c r="S267" s="410"/>
      <c r="T267" s="410"/>
      <c r="U267" s="329"/>
      <c r="V267" s="70"/>
    </row>
    <row r="268" spans="1:22" s="14" customFormat="1" ht="18" customHeight="1">
      <c r="A268" s="116"/>
      <c r="B268" s="102"/>
      <c r="C268" s="99"/>
      <c r="D268" s="98"/>
      <c r="E268" s="98"/>
      <c r="F268" s="98"/>
      <c r="G268" s="18"/>
      <c r="H268" s="18"/>
      <c r="I268" s="320"/>
      <c r="J268" s="320"/>
      <c r="K268" s="320"/>
      <c r="L268" s="321"/>
      <c r="M268" s="18"/>
      <c r="N268" s="18"/>
      <c r="O268" s="18"/>
      <c r="P268" s="18"/>
      <c r="Q268" s="320"/>
      <c r="R268" s="320"/>
      <c r="S268" s="320"/>
      <c r="T268" s="320"/>
      <c r="U268" s="329"/>
      <c r="V268" s="70"/>
    </row>
    <row r="269" spans="1:22" s="14" customFormat="1" ht="18" customHeight="1">
      <c r="A269" s="116"/>
      <c r="B269" s="102"/>
      <c r="C269" s="99"/>
      <c r="D269" s="98"/>
      <c r="E269" s="98"/>
      <c r="F269" s="98"/>
      <c r="G269" s="18"/>
      <c r="H269" s="18"/>
      <c r="I269" s="320"/>
      <c r="J269" s="320"/>
      <c r="K269" s="320"/>
      <c r="L269" s="321"/>
      <c r="M269" s="18"/>
      <c r="N269" s="18"/>
      <c r="O269" s="18"/>
      <c r="P269" s="18"/>
      <c r="Q269" s="320"/>
      <c r="R269" s="320"/>
      <c r="S269" s="320"/>
      <c r="T269" s="320"/>
      <c r="U269" s="329"/>
      <c r="V269" s="70"/>
    </row>
    <row r="270" spans="1:22" s="14" customFormat="1" ht="18" customHeight="1">
      <c r="A270" s="116"/>
      <c r="B270" s="102"/>
      <c r="C270" s="99"/>
      <c r="D270" s="98"/>
      <c r="E270" s="98"/>
      <c r="F270" s="98"/>
      <c r="G270" s="18"/>
      <c r="H270" s="18"/>
      <c r="I270" s="320"/>
      <c r="J270" s="320"/>
      <c r="K270" s="320"/>
      <c r="L270" s="321"/>
      <c r="M270" s="18"/>
      <c r="N270" s="18"/>
      <c r="O270" s="18"/>
      <c r="P270" s="18"/>
      <c r="Q270" s="320"/>
      <c r="R270" s="320"/>
      <c r="S270" s="320"/>
      <c r="T270" s="320"/>
      <c r="U270" s="329"/>
      <c r="V270" s="70"/>
    </row>
    <row r="271" spans="1:22" s="14" customFormat="1" ht="18" customHeight="1">
      <c r="A271" s="116"/>
      <c r="B271" s="102"/>
      <c r="C271" s="99"/>
      <c r="D271" s="98"/>
      <c r="E271" s="98"/>
      <c r="F271" s="98"/>
      <c r="G271" s="18"/>
      <c r="H271" s="18"/>
      <c r="I271" s="320"/>
      <c r="J271" s="320"/>
      <c r="K271" s="320"/>
      <c r="L271" s="321"/>
      <c r="M271" s="18"/>
      <c r="N271" s="18"/>
      <c r="O271" s="18"/>
      <c r="P271" s="18"/>
      <c r="Q271" s="320"/>
      <c r="R271" s="320"/>
      <c r="S271" s="320"/>
      <c r="T271" s="320"/>
      <c r="U271" s="329"/>
      <c r="V271" s="70"/>
    </row>
    <row r="272" spans="1:22" s="14" customFormat="1" ht="18" customHeight="1">
      <c r="A272" s="112">
        <v>20</v>
      </c>
      <c r="B272" s="67" t="s">
        <v>235</v>
      </c>
      <c r="C272" s="99"/>
      <c r="D272" s="98"/>
      <c r="E272" s="98"/>
      <c r="F272" s="98"/>
      <c r="G272" s="18"/>
      <c r="H272" s="18"/>
      <c r="I272" s="320"/>
      <c r="J272" s="320"/>
      <c r="K272" s="320"/>
      <c r="L272" s="321"/>
      <c r="M272" s="18"/>
      <c r="N272" s="18"/>
      <c r="O272" s="18"/>
      <c r="P272" s="18"/>
      <c r="Q272" s="320"/>
      <c r="R272" s="320"/>
      <c r="S272" s="320"/>
      <c r="T272" s="320"/>
      <c r="U272" s="329"/>
      <c r="V272" s="70"/>
    </row>
    <row r="273" spans="1:22" s="14" customFormat="1" ht="18" customHeight="1">
      <c r="A273" s="116"/>
      <c r="B273" s="102"/>
      <c r="C273" s="99"/>
      <c r="D273" s="98"/>
      <c r="E273" s="98"/>
      <c r="F273" s="98"/>
      <c r="G273" s="18"/>
      <c r="H273" s="18"/>
      <c r="I273" s="348" t="s">
        <v>122</v>
      </c>
      <c r="J273" s="348"/>
      <c r="K273" s="348" t="s">
        <v>184</v>
      </c>
      <c r="L273" s="349"/>
      <c r="M273" s="58"/>
      <c r="N273" s="18"/>
      <c r="O273" s="18"/>
      <c r="P273" s="18"/>
      <c r="Q273" s="320"/>
      <c r="R273" s="320"/>
      <c r="S273" s="320"/>
      <c r="T273" s="320"/>
      <c r="U273" s="329"/>
      <c r="V273" s="70"/>
    </row>
    <row r="274" spans="1:22" s="14" customFormat="1" ht="18" customHeight="1">
      <c r="A274" s="116"/>
      <c r="B274" s="102"/>
      <c r="C274" s="99"/>
      <c r="D274" s="98"/>
      <c r="E274" s="98"/>
      <c r="F274" s="98"/>
      <c r="G274" s="18"/>
      <c r="H274" s="18"/>
      <c r="I274" s="348" t="s">
        <v>123</v>
      </c>
      <c r="J274" s="348"/>
      <c r="K274" s="348" t="s">
        <v>123</v>
      </c>
      <c r="L274" s="349"/>
      <c r="M274" s="349" t="s">
        <v>10</v>
      </c>
      <c r="N274" s="18"/>
      <c r="O274" s="18"/>
      <c r="P274" s="18"/>
      <c r="Q274" s="320"/>
      <c r="R274" s="320"/>
      <c r="S274" s="320"/>
      <c r="T274" s="320"/>
      <c r="U274" s="329"/>
      <c r="V274" s="70"/>
    </row>
    <row r="275" spans="1:22" s="14" customFormat="1" ht="18" customHeight="1">
      <c r="A275" s="116"/>
      <c r="B275" s="102"/>
      <c r="C275" s="99"/>
      <c r="D275" s="98"/>
      <c r="E275" s="98"/>
      <c r="F275" s="98"/>
      <c r="G275" s="18"/>
      <c r="H275" s="18"/>
      <c r="I275" s="348" t="s">
        <v>4</v>
      </c>
      <c r="J275" s="348"/>
      <c r="K275" s="348" t="s">
        <v>4</v>
      </c>
      <c r="L275" s="349"/>
      <c r="M275" s="349" t="s">
        <v>4</v>
      </c>
      <c r="N275" s="18"/>
      <c r="O275" s="18"/>
      <c r="P275" s="18"/>
      <c r="Q275" s="320"/>
      <c r="R275" s="320"/>
      <c r="S275" s="320"/>
      <c r="T275" s="320"/>
      <c r="U275" s="329"/>
      <c r="V275" s="70"/>
    </row>
    <row r="276" spans="1:22" s="14" customFormat="1" ht="18.75" customHeight="1">
      <c r="A276" s="116"/>
      <c r="B276" s="102"/>
      <c r="C276" s="99"/>
      <c r="D276" s="98"/>
      <c r="E276" s="98"/>
      <c r="F276" s="98"/>
      <c r="G276" s="18"/>
      <c r="H276" s="18"/>
      <c r="I276" s="320"/>
      <c r="J276" s="320"/>
      <c r="K276" s="320"/>
      <c r="L276" s="321"/>
      <c r="M276" s="18"/>
      <c r="N276" s="18"/>
      <c r="O276" s="18"/>
      <c r="P276" s="18"/>
      <c r="Q276" s="320"/>
      <c r="R276" s="320"/>
      <c r="S276" s="320"/>
      <c r="T276" s="320"/>
      <c r="U276" s="329"/>
      <c r="V276" s="70"/>
    </row>
    <row r="277" spans="1:22" s="14" customFormat="1" ht="18" customHeight="1">
      <c r="A277" s="116"/>
      <c r="B277" s="102" t="s">
        <v>177</v>
      </c>
      <c r="C277" s="99"/>
      <c r="D277" s="98"/>
      <c r="E277" s="98"/>
      <c r="F277" s="98"/>
      <c r="G277" s="18"/>
      <c r="H277" s="18"/>
      <c r="I277" s="320"/>
      <c r="J277" s="320"/>
      <c r="K277" s="320"/>
      <c r="L277" s="321"/>
      <c r="M277" s="18"/>
      <c r="N277" s="18"/>
      <c r="O277" s="18"/>
      <c r="P277" s="18"/>
      <c r="Q277" s="320"/>
      <c r="R277" s="320"/>
      <c r="S277" s="320"/>
      <c r="T277" s="320"/>
      <c r="U277" s="329"/>
      <c r="V277" s="70"/>
    </row>
    <row r="278" spans="1:22" s="14" customFormat="1" ht="18" customHeight="1">
      <c r="A278" s="116"/>
      <c r="B278" s="125" t="s">
        <v>242</v>
      </c>
      <c r="C278" s="99"/>
      <c r="D278" s="98"/>
      <c r="E278" s="98"/>
      <c r="F278" s="98"/>
      <c r="G278" s="18"/>
      <c r="H278" s="18"/>
      <c r="I278" s="410">
        <v>0</v>
      </c>
      <c r="J278" s="410"/>
      <c r="K278" s="410">
        <f>40000+40000</f>
        <v>80000</v>
      </c>
      <c r="L278" s="410"/>
      <c r="M278" s="18">
        <f>SUM(I278:L278)</f>
        <v>80000</v>
      </c>
      <c r="N278" s="18"/>
      <c r="O278" s="18"/>
      <c r="P278" s="18"/>
      <c r="Q278" s="320"/>
      <c r="R278" s="320"/>
      <c r="S278" s="320"/>
      <c r="T278" s="320"/>
      <c r="U278" s="329"/>
      <c r="V278" s="70"/>
    </row>
    <row r="279" spans="1:22" s="14" customFormat="1" ht="18" customHeight="1">
      <c r="A279" s="116"/>
      <c r="B279" s="125" t="s">
        <v>243</v>
      </c>
      <c r="C279" s="99"/>
      <c r="D279" s="98"/>
      <c r="E279" s="98"/>
      <c r="F279" s="98"/>
      <c r="G279" s="18"/>
      <c r="H279" s="18"/>
      <c r="I279" s="410">
        <f>142+1881+2875+1103</f>
        <v>6001</v>
      </c>
      <c r="J279" s="410"/>
      <c r="K279" s="410">
        <v>0</v>
      </c>
      <c r="L279" s="410"/>
      <c r="M279" s="18">
        <f>SUM(I279:L279)</f>
        <v>6001</v>
      </c>
      <c r="N279" s="18"/>
      <c r="O279" s="18"/>
      <c r="P279" s="18"/>
      <c r="Q279" s="410"/>
      <c r="R279" s="410"/>
      <c r="S279" s="410"/>
      <c r="T279" s="410"/>
      <c r="U279" s="329"/>
      <c r="V279" s="70"/>
    </row>
    <row r="280" spans="1:22" s="14" customFormat="1" ht="18" customHeight="1">
      <c r="A280" s="116"/>
      <c r="B280" s="125" t="s">
        <v>238</v>
      </c>
      <c r="C280" s="99"/>
      <c r="D280" s="98"/>
      <c r="E280" s="98"/>
      <c r="F280" s="98"/>
      <c r="G280" s="18"/>
      <c r="H280" s="18"/>
      <c r="I280" s="410">
        <f>500+500</f>
        <v>1000</v>
      </c>
      <c r="J280" s="410"/>
      <c r="K280" s="410">
        <v>0</v>
      </c>
      <c r="L280" s="410"/>
      <c r="M280" s="18">
        <f>SUM(I280:L280)</f>
        <v>1000</v>
      </c>
      <c r="N280" s="18"/>
      <c r="O280" s="18"/>
      <c r="P280" s="18"/>
      <c r="Q280" s="410"/>
      <c r="R280" s="410"/>
      <c r="S280" s="410"/>
      <c r="T280" s="410"/>
      <c r="U280" s="329"/>
      <c r="V280" s="70"/>
    </row>
    <row r="281" spans="1:22" s="14" customFormat="1" ht="18" customHeight="1">
      <c r="A281" s="116"/>
      <c r="B281" s="125" t="s">
        <v>193</v>
      </c>
      <c r="C281" s="99"/>
      <c r="D281" s="98"/>
      <c r="E281" s="98"/>
      <c r="F281" s="98"/>
      <c r="G281" s="18"/>
      <c r="H281" s="18"/>
      <c r="I281" s="319">
        <v>1</v>
      </c>
      <c r="J281" s="319"/>
      <c r="K281" s="410">
        <v>0</v>
      </c>
      <c r="L281" s="410"/>
      <c r="M281" s="18">
        <f>SUM(I281:L281)</f>
        <v>1</v>
      </c>
      <c r="N281" s="18"/>
      <c r="O281" s="18"/>
      <c r="P281" s="18"/>
      <c r="Q281" s="319"/>
      <c r="R281" s="319"/>
      <c r="S281" s="319"/>
      <c r="T281" s="319"/>
      <c r="U281" s="329"/>
      <c r="V281" s="70"/>
    </row>
    <row r="282" spans="1:22" s="14" customFormat="1" ht="18" customHeight="1">
      <c r="A282" s="116"/>
      <c r="B282" s="102"/>
      <c r="C282" s="99"/>
      <c r="D282" s="98"/>
      <c r="E282" s="98"/>
      <c r="F282" s="98"/>
      <c r="G282" s="18"/>
      <c r="H282" s="18"/>
      <c r="I282" s="415">
        <f>SUM(I278:J281)</f>
        <v>7002</v>
      </c>
      <c r="J282" s="415"/>
      <c r="K282" s="415">
        <f>SUM(K278:L281)</f>
        <v>80000</v>
      </c>
      <c r="L282" s="415"/>
      <c r="M282" s="415">
        <f>SUM(M278:N281)</f>
        <v>87002</v>
      </c>
      <c r="N282" s="415"/>
      <c r="O282" s="18"/>
      <c r="P282" s="18"/>
      <c r="Q282" s="410"/>
      <c r="R282" s="410"/>
      <c r="S282" s="410"/>
      <c r="T282" s="410"/>
      <c r="U282" s="329"/>
      <c r="V282" s="70"/>
    </row>
    <row r="283" spans="1:22" s="14" customFormat="1" ht="18" customHeight="1">
      <c r="A283" s="116"/>
      <c r="B283" s="102"/>
      <c r="C283" s="99"/>
      <c r="D283" s="98"/>
      <c r="E283" s="98"/>
      <c r="F283" s="98"/>
      <c r="G283" s="18"/>
      <c r="H283" s="18"/>
      <c r="I283" s="101"/>
      <c r="J283" s="101"/>
      <c r="K283" s="101"/>
      <c r="L283" s="101"/>
      <c r="M283" s="101"/>
      <c r="N283" s="18"/>
      <c r="O283" s="18"/>
      <c r="P283" s="18"/>
      <c r="Q283" s="320"/>
      <c r="R283" s="320"/>
      <c r="S283" s="320"/>
      <c r="T283" s="320"/>
      <c r="U283" s="329"/>
      <c r="V283" s="70"/>
    </row>
    <row r="284" spans="1:22" s="14" customFormat="1" ht="18" customHeight="1" thickBot="1">
      <c r="A284" s="116"/>
      <c r="B284" s="102"/>
      <c r="C284" s="99"/>
      <c r="D284" s="98"/>
      <c r="E284" s="98"/>
      <c r="F284" s="98"/>
      <c r="G284" s="18"/>
      <c r="H284" s="18"/>
      <c r="I284" s="414">
        <f>I267+I282</f>
        <v>124977</v>
      </c>
      <c r="J284" s="414"/>
      <c r="K284" s="414">
        <f>K267+K282</f>
        <v>661687</v>
      </c>
      <c r="L284" s="414"/>
      <c r="M284" s="318">
        <f>M267+M282</f>
        <v>786664</v>
      </c>
      <c r="N284" s="18"/>
      <c r="O284" s="18"/>
      <c r="P284" s="18"/>
      <c r="Q284" s="410"/>
      <c r="R284" s="410"/>
      <c r="S284" s="410"/>
      <c r="T284" s="410"/>
      <c r="U284" s="329"/>
      <c r="V284" s="70"/>
    </row>
    <row r="285" spans="1:22" s="14" customFormat="1" ht="18" customHeight="1" thickTop="1">
      <c r="A285" s="116"/>
      <c r="B285" s="102"/>
      <c r="C285" s="99"/>
      <c r="D285" s="98"/>
      <c r="E285" s="98"/>
      <c r="F285" s="98"/>
      <c r="G285" s="18"/>
      <c r="H285" s="18"/>
      <c r="I285" s="101"/>
      <c r="J285" s="101"/>
      <c r="K285" s="101"/>
      <c r="L285" s="18"/>
      <c r="M285" s="18"/>
      <c r="N285" s="18"/>
      <c r="O285" s="18"/>
      <c r="P285" s="18"/>
      <c r="Q285" s="320"/>
      <c r="R285" s="70"/>
      <c r="S285" s="70"/>
      <c r="T285" s="70"/>
      <c r="U285" s="70"/>
      <c r="V285" s="70"/>
    </row>
    <row r="286" spans="1:22" s="14" customFormat="1" ht="18" customHeight="1">
      <c r="A286" s="116"/>
      <c r="B286" s="52"/>
      <c r="C286" s="99"/>
      <c r="D286" s="98"/>
      <c r="E286" s="98"/>
      <c r="F286" s="98"/>
      <c r="G286" s="18"/>
      <c r="H286" s="18"/>
      <c r="I286" s="101"/>
      <c r="J286" s="101"/>
      <c r="K286" s="101"/>
      <c r="L286" s="18"/>
      <c r="M286" s="18"/>
      <c r="N286" s="18"/>
      <c r="O286" s="18"/>
      <c r="P286" s="18"/>
      <c r="Q286" s="320"/>
      <c r="R286" s="70"/>
      <c r="S286" s="70"/>
      <c r="T286" s="70"/>
      <c r="U286" s="70"/>
      <c r="V286" s="70"/>
    </row>
    <row r="287" spans="1:22" s="14" customFormat="1" ht="18" customHeight="1">
      <c r="A287" s="112">
        <v>21</v>
      </c>
      <c r="B287" s="67" t="s">
        <v>221</v>
      </c>
      <c r="C287" s="52"/>
      <c r="D287" s="52"/>
      <c r="E287" s="52"/>
      <c r="F287" s="52"/>
      <c r="K287" s="65"/>
      <c r="L287" s="62"/>
      <c r="M287" s="62"/>
      <c r="N287" s="62"/>
      <c r="O287" s="62"/>
      <c r="P287" s="62"/>
      <c r="Q287" s="330"/>
      <c r="R287" s="331"/>
      <c r="S287" s="70"/>
      <c r="T287" s="70"/>
      <c r="U287" s="70"/>
      <c r="V287" s="70"/>
    </row>
    <row r="288" spans="1:22" s="14" customFormat="1" ht="18" customHeight="1">
      <c r="A288" s="112"/>
      <c r="B288" s="67"/>
      <c r="C288" s="52"/>
      <c r="D288" s="52"/>
      <c r="E288" s="52"/>
      <c r="F288" s="52"/>
      <c r="K288" s="65"/>
      <c r="L288" s="62"/>
      <c r="M288" s="62"/>
      <c r="N288" s="62"/>
      <c r="O288" s="62"/>
      <c r="P288" s="62"/>
      <c r="Q288" s="330"/>
      <c r="R288" s="331"/>
      <c r="S288" s="70"/>
      <c r="T288" s="70"/>
      <c r="U288" s="70"/>
      <c r="V288" s="70"/>
    </row>
    <row r="289" spans="1:18" s="14" customFormat="1" ht="18" customHeight="1">
      <c r="A289" s="112"/>
      <c r="B289" s="67"/>
      <c r="C289" s="52"/>
      <c r="D289" s="52"/>
      <c r="E289" s="52"/>
      <c r="F289" s="52"/>
      <c r="K289" s="65"/>
      <c r="L289" s="62"/>
      <c r="M289" s="62"/>
      <c r="N289" s="62"/>
      <c r="O289" s="62"/>
      <c r="P289" s="62"/>
      <c r="Q289" s="62"/>
      <c r="R289" s="59"/>
    </row>
    <row r="290" spans="1:18" s="14" customFormat="1" ht="18" customHeight="1">
      <c r="A290" s="112"/>
      <c r="B290" s="67"/>
      <c r="C290" s="52"/>
      <c r="D290" s="52"/>
      <c r="E290" s="52"/>
      <c r="F290" s="52"/>
      <c r="K290" s="65"/>
      <c r="L290" s="62"/>
      <c r="M290" s="62"/>
      <c r="N290" s="62"/>
      <c r="O290" s="62"/>
      <c r="P290" s="62"/>
      <c r="Q290" s="62"/>
      <c r="R290" s="59"/>
    </row>
    <row r="291" spans="1:18" s="14" customFormat="1" ht="18" customHeight="1">
      <c r="A291" s="112"/>
      <c r="B291" s="67"/>
      <c r="C291" s="52"/>
      <c r="D291" s="52"/>
      <c r="E291" s="52"/>
      <c r="F291" s="52"/>
      <c r="K291" s="65"/>
      <c r="L291" s="62"/>
      <c r="M291" s="62"/>
      <c r="N291" s="62"/>
      <c r="O291" s="62"/>
      <c r="P291" s="62"/>
      <c r="Q291" s="62"/>
      <c r="R291" s="59"/>
    </row>
    <row r="292" spans="1:18" s="14" customFormat="1" ht="18" customHeight="1">
      <c r="A292" s="112"/>
      <c r="B292" s="67"/>
      <c r="C292" s="52"/>
      <c r="D292" s="52"/>
      <c r="E292" s="52"/>
      <c r="F292" s="52"/>
      <c r="K292" s="65"/>
      <c r="L292" s="62"/>
      <c r="M292" s="62"/>
      <c r="N292" s="62"/>
      <c r="O292" s="62"/>
      <c r="P292" s="62"/>
      <c r="Q292" s="62"/>
      <c r="R292" s="59"/>
    </row>
    <row r="293" spans="1:18" s="14" customFormat="1" ht="18" customHeight="1">
      <c r="A293" s="112">
        <v>22</v>
      </c>
      <c r="B293" s="105" t="s">
        <v>222</v>
      </c>
      <c r="C293" s="78"/>
      <c r="D293" s="72"/>
      <c r="E293" s="72"/>
      <c r="F293" s="72"/>
      <c r="G293" s="106"/>
      <c r="H293" s="106"/>
      <c r="I293" s="107"/>
      <c r="J293" s="107"/>
      <c r="K293" s="107"/>
      <c r="L293" s="107"/>
      <c r="M293" s="107"/>
      <c r="N293" s="107"/>
      <c r="O293" s="107"/>
      <c r="P293" s="107"/>
      <c r="Q293" s="107"/>
      <c r="R293" s="107"/>
    </row>
    <row r="294" spans="1:18" s="14" customFormat="1" ht="18" customHeight="1">
      <c r="A294" s="112"/>
      <c r="B294" s="105"/>
      <c r="C294" s="78"/>
      <c r="D294" s="72"/>
      <c r="E294" s="72"/>
      <c r="F294" s="72"/>
      <c r="G294" s="106"/>
      <c r="H294" s="106"/>
      <c r="I294" s="107"/>
      <c r="J294" s="107"/>
      <c r="K294" s="107"/>
      <c r="L294" s="107"/>
      <c r="M294" s="107"/>
      <c r="N294" s="107"/>
      <c r="O294" s="107"/>
      <c r="P294" s="107"/>
      <c r="Q294" s="107"/>
      <c r="R294" s="107"/>
    </row>
    <row r="295" spans="1:18" s="14" customFormat="1" ht="18" customHeight="1">
      <c r="A295" s="112"/>
      <c r="B295" s="126"/>
      <c r="C295" s="73"/>
      <c r="D295" s="73"/>
      <c r="E295" s="73"/>
      <c r="F295" s="73"/>
      <c r="G295" s="73"/>
      <c r="H295" s="73"/>
      <c r="I295" s="73"/>
      <c r="J295" s="73"/>
      <c r="K295" s="73"/>
      <c r="L295" s="73"/>
      <c r="M295" s="73"/>
      <c r="N295" s="73"/>
      <c r="O295" s="73"/>
      <c r="P295" s="73"/>
      <c r="Q295" s="73"/>
      <c r="R295" s="73"/>
    </row>
    <row r="296" spans="1:18" s="14" customFormat="1" ht="18" customHeight="1">
      <c r="A296" s="112"/>
      <c r="B296" s="126"/>
      <c r="C296" s="73"/>
      <c r="D296" s="73"/>
      <c r="E296" s="73"/>
      <c r="F296" s="73"/>
      <c r="G296" s="73"/>
      <c r="H296" s="73"/>
      <c r="I296" s="73"/>
      <c r="J296" s="73"/>
      <c r="K296" s="73"/>
      <c r="L296" s="73"/>
      <c r="M296" s="73"/>
      <c r="N296" s="73"/>
      <c r="O296" s="73"/>
      <c r="P296" s="73"/>
      <c r="Q296" s="73"/>
      <c r="R296" s="73"/>
    </row>
    <row r="297" spans="1:18" s="14" customFormat="1" ht="18" customHeight="1">
      <c r="A297" s="112"/>
      <c r="B297" s="126"/>
      <c r="C297" s="73"/>
      <c r="D297" s="73"/>
      <c r="E297" s="73"/>
      <c r="F297" s="73"/>
      <c r="G297" s="73"/>
      <c r="H297" s="73"/>
      <c r="I297" s="73"/>
      <c r="J297" s="73"/>
      <c r="K297" s="73"/>
      <c r="L297" s="73"/>
      <c r="M297" s="73"/>
      <c r="N297" s="73"/>
      <c r="O297" s="73"/>
      <c r="P297" s="73"/>
      <c r="Q297" s="73"/>
      <c r="R297" s="73"/>
    </row>
    <row r="298" spans="1:18" s="14" customFormat="1" ht="18" customHeight="1">
      <c r="A298" s="112">
        <v>23</v>
      </c>
      <c r="B298" s="63" t="s">
        <v>124</v>
      </c>
      <c r="C298" s="59"/>
      <c r="D298" s="59"/>
      <c r="E298" s="59"/>
      <c r="F298" s="59"/>
      <c r="G298" s="59"/>
      <c r="H298" s="59"/>
      <c r="I298" s="59"/>
      <c r="J298" s="59"/>
      <c r="K298" s="62"/>
      <c r="L298" s="62"/>
      <c r="M298" s="62"/>
      <c r="N298" s="62"/>
      <c r="O298" s="62"/>
      <c r="P298" s="62"/>
      <c r="Q298" s="62"/>
      <c r="R298" s="59"/>
    </row>
    <row r="299" spans="1:18" s="14" customFormat="1" ht="18" customHeight="1">
      <c r="A299" s="112"/>
      <c r="B299" s="63"/>
      <c r="C299" s="59"/>
      <c r="D299" s="59"/>
      <c r="E299" s="59"/>
      <c r="F299" s="59"/>
      <c r="G299" s="59"/>
      <c r="H299" s="59"/>
      <c r="I299" s="59"/>
      <c r="J299" s="59"/>
      <c r="K299" s="62"/>
      <c r="L299" s="62"/>
      <c r="M299" s="62"/>
      <c r="N299" s="62"/>
      <c r="O299" s="62"/>
      <c r="P299" s="62"/>
      <c r="Q299" s="62"/>
      <c r="R299" s="59"/>
    </row>
    <row r="300" spans="1:18" s="14" customFormat="1" ht="18" customHeight="1">
      <c r="A300" s="112"/>
      <c r="B300" s="52"/>
      <c r="C300" s="59"/>
      <c r="D300" s="59"/>
      <c r="E300" s="59"/>
      <c r="F300" s="59"/>
      <c r="G300" s="59"/>
      <c r="H300" s="59"/>
      <c r="I300" s="59"/>
      <c r="J300" s="59"/>
      <c r="K300" s="62"/>
      <c r="L300" s="62"/>
      <c r="M300" s="62"/>
      <c r="N300" s="62"/>
      <c r="O300" s="62"/>
      <c r="P300" s="62"/>
      <c r="Q300" s="62"/>
      <c r="R300" s="59"/>
    </row>
    <row r="301" spans="1:18" s="14" customFormat="1" ht="18" customHeight="1">
      <c r="A301" s="112"/>
      <c r="B301" s="52"/>
      <c r="C301" s="59"/>
      <c r="D301" s="59"/>
      <c r="E301" s="59"/>
      <c r="F301" s="59"/>
      <c r="G301" s="59"/>
      <c r="H301" s="59"/>
      <c r="I301" s="59"/>
      <c r="J301" s="59"/>
      <c r="K301" s="62"/>
      <c r="L301" s="62"/>
      <c r="M301" s="62"/>
      <c r="N301" s="62"/>
      <c r="O301" s="62"/>
      <c r="P301" s="62"/>
      <c r="Q301" s="62"/>
      <c r="R301" s="59"/>
    </row>
    <row r="302" spans="1:18" s="14" customFormat="1" ht="18" customHeight="1">
      <c r="A302" s="112"/>
      <c r="B302" s="52"/>
      <c r="C302" s="59"/>
      <c r="D302" s="59"/>
      <c r="E302" s="59"/>
      <c r="F302" s="59"/>
      <c r="G302" s="59"/>
      <c r="H302" s="59"/>
      <c r="I302" s="59"/>
      <c r="J302" s="59"/>
      <c r="K302" s="62"/>
      <c r="L302" s="62"/>
      <c r="M302" s="62"/>
      <c r="N302" s="62"/>
      <c r="O302" s="62"/>
      <c r="P302" s="62"/>
      <c r="Q302" s="62"/>
      <c r="R302" s="59"/>
    </row>
    <row r="303" spans="1:18" s="14" customFormat="1" ht="18" customHeight="1">
      <c r="A303" s="112"/>
      <c r="B303" s="52"/>
      <c r="C303" s="59"/>
      <c r="D303" s="59"/>
      <c r="E303" s="59"/>
      <c r="F303" s="59"/>
      <c r="G303" s="59"/>
      <c r="H303" s="59"/>
      <c r="I303" s="59"/>
      <c r="J303" s="59"/>
      <c r="K303" s="62"/>
      <c r="L303" s="62"/>
      <c r="M303" s="62"/>
      <c r="N303" s="62"/>
      <c r="O303" s="62"/>
      <c r="P303" s="62"/>
      <c r="Q303" s="62"/>
      <c r="R303" s="59"/>
    </row>
    <row r="304" spans="1:18" s="14" customFormat="1" ht="18" customHeight="1">
      <c r="A304" s="112"/>
      <c r="B304" s="52"/>
      <c r="C304" s="59"/>
      <c r="D304" s="59"/>
      <c r="E304" s="59"/>
      <c r="F304" s="59"/>
      <c r="G304" s="59"/>
      <c r="H304" s="59"/>
      <c r="I304" s="59"/>
      <c r="J304" s="59"/>
      <c r="K304" s="62"/>
      <c r="L304" s="62"/>
      <c r="M304" s="62"/>
      <c r="N304" s="62"/>
      <c r="O304" s="62"/>
      <c r="P304" s="62"/>
      <c r="Q304" s="62"/>
      <c r="R304" s="59"/>
    </row>
    <row r="305" spans="1:18" s="14" customFormat="1" ht="18" customHeight="1">
      <c r="A305" s="112"/>
      <c r="B305" s="52"/>
      <c r="C305" s="59"/>
      <c r="D305" s="59"/>
      <c r="E305" s="59"/>
      <c r="F305" s="59"/>
      <c r="G305" s="59"/>
      <c r="H305" s="59"/>
      <c r="I305" s="59"/>
      <c r="J305" s="59"/>
      <c r="K305" s="62"/>
      <c r="L305" s="62"/>
      <c r="M305" s="62"/>
      <c r="N305" s="62"/>
      <c r="O305" s="62"/>
      <c r="P305" s="62"/>
      <c r="Q305" s="62"/>
      <c r="R305" s="59"/>
    </row>
    <row r="306" spans="1:18" s="14" customFormat="1" ht="18" customHeight="1">
      <c r="A306" s="112"/>
      <c r="B306" s="52"/>
      <c r="C306" s="59"/>
      <c r="D306" s="59"/>
      <c r="E306" s="59"/>
      <c r="F306" s="59"/>
      <c r="G306" s="59"/>
      <c r="H306" s="59"/>
      <c r="I306" s="59"/>
      <c r="J306" s="59"/>
      <c r="K306" s="62"/>
      <c r="L306" s="62"/>
      <c r="M306" s="62"/>
      <c r="N306" s="62"/>
      <c r="O306" s="62"/>
      <c r="P306" s="62"/>
      <c r="Q306" s="62"/>
      <c r="R306" s="59"/>
    </row>
    <row r="307" spans="1:18" s="14" customFormat="1" ht="18" customHeight="1">
      <c r="A307" s="112"/>
      <c r="B307" s="52"/>
      <c r="C307" s="59"/>
      <c r="D307" s="59"/>
      <c r="E307" s="59"/>
      <c r="F307" s="59"/>
      <c r="G307" s="59"/>
      <c r="H307" s="59"/>
      <c r="I307" s="59"/>
      <c r="J307" s="59"/>
      <c r="K307" s="62"/>
      <c r="L307" s="62"/>
      <c r="M307" s="62"/>
      <c r="N307" s="62"/>
      <c r="O307" s="62"/>
      <c r="P307" s="62"/>
      <c r="Q307" s="62"/>
      <c r="R307" s="59"/>
    </row>
    <row r="308" spans="1:2" s="14" customFormat="1" ht="18" customHeight="1">
      <c r="A308" s="112">
        <v>24</v>
      </c>
      <c r="B308" s="63" t="s">
        <v>95</v>
      </c>
    </row>
    <row r="309" spans="1:2" s="14" customFormat="1" ht="18" customHeight="1">
      <c r="A309" s="112"/>
      <c r="B309" s="63"/>
    </row>
    <row r="310" spans="1:18" s="14" customFormat="1" ht="18" customHeight="1">
      <c r="A310" s="52"/>
      <c r="G310" s="405" t="s">
        <v>125</v>
      </c>
      <c r="H310" s="405"/>
      <c r="I310" s="405"/>
      <c r="J310" s="62"/>
      <c r="K310" s="409" t="s">
        <v>102</v>
      </c>
      <c r="L310" s="409"/>
      <c r="M310" s="409"/>
      <c r="N310" s="79"/>
      <c r="O310" s="79"/>
      <c r="P310" s="79"/>
      <c r="Q310" s="79"/>
      <c r="R310" s="59"/>
    </row>
    <row r="311" spans="1:18" s="14" customFormat="1" ht="18" customHeight="1">
      <c r="A311" s="52"/>
      <c r="G311" s="405" t="s">
        <v>25</v>
      </c>
      <c r="H311" s="405"/>
      <c r="I311" s="405"/>
      <c r="J311" s="62"/>
      <c r="K311" s="409" t="s">
        <v>25</v>
      </c>
      <c r="L311" s="409"/>
      <c r="M311" s="409"/>
      <c r="N311" s="79"/>
      <c r="O311" s="79"/>
      <c r="P311" s="79"/>
      <c r="Q311" s="79"/>
      <c r="R311" s="59"/>
    </row>
    <row r="312" spans="1:17" s="14" customFormat="1" ht="18" customHeight="1">
      <c r="A312" s="52"/>
      <c r="G312" s="351">
        <v>39629</v>
      </c>
      <c r="H312" s="351"/>
      <c r="I312" s="351">
        <v>39263</v>
      </c>
      <c r="J312" s="352"/>
      <c r="K312" s="351">
        <v>39629</v>
      </c>
      <c r="L312" s="351"/>
      <c r="M312" s="351">
        <v>39263</v>
      </c>
      <c r="N312" s="80"/>
      <c r="O312" s="80"/>
      <c r="P312" s="80"/>
      <c r="Q312" s="80"/>
    </row>
    <row r="313" s="14" customFormat="1" ht="12" customHeight="1">
      <c r="A313" s="52"/>
    </row>
    <row r="314" spans="1:2" s="14" customFormat="1" ht="18" customHeight="1">
      <c r="A314" s="52"/>
      <c r="B314" s="52" t="s">
        <v>126</v>
      </c>
    </row>
    <row r="315" spans="1:17" s="14" customFormat="1" ht="18" customHeight="1">
      <c r="A315" s="52"/>
      <c r="B315" s="52"/>
      <c r="G315" s="19"/>
      <c r="H315" s="65"/>
      <c r="I315" s="19"/>
      <c r="J315" s="19"/>
      <c r="K315" s="19"/>
      <c r="L315" s="65"/>
      <c r="M315" s="19"/>
      <c r="N315" s="65"/>
      <c r="O315" s="65"/>
      <c r="P315" s="65"/>
      <c r="Q315" s="65"/>
    </row>
    <row r="316" spans="1:17" s="14" customFormat="1" ht="18" customHeight="1">
      <c r="A316" s="52"/>
      <c r="B316" s="14" t="s">
        <v>64</v>
      </c>
      <c r="C316" s="59"/>
      <c r="G316" s="65"/>
      <c r="H316" s="65"/>
      <c r="I316" s="19"/>
      <c r="J316" s="19"/>
      <c r="K316" s="19"/>
      <c r="L316" s="65"/>
      <c r="M316" s="19"/>
      <c r="N316" s="65"/>
      <c r="O316" s="65"/>
      <c r="P316" s="65"/>
      <c r="Q316" s="65"/>
    </row>
    <row r="317" spans="1:17" s="14" customFormat="1" ht="18" customHeight="1">
      <c r="A317" s="52"/>
      <c r="B317" s="52" t="s">
        <v>233</v>
      </c>
      <c r="C317" s="59"/>
      <c r="G317" s="65"/>
      <c r="H317" s="65"/>
      <c r="I317" s="19"/>
      <c r="J317" s="19"/>
      <c r="K317" s="19"/>
      <c r="L317" s="65"/>
      <c r="M317" s="19"/>
      <c r="N317" s="65"/>
      <c r="O317" s="65"/>
      <c r="P317" s="65"/>
      <c r="Q317" s="65"/>
    </row>
    <row r="318" spans="1:17" s="14" customFormat="1" ht="18" customHeight="1">
      <c r="A318" s="52"/>
      <c r="B318" s="52" t="s">
        <v>232</v>
      </c>
      <c r="G318" s="152">
        <f>'Income Statement'!C31</f>
        <v>13572000</v>
      </c>
      <c r="H318" s="152"/>
      <c r="I318" s="85">
        <v>9986</v>
      </c>
      <c r="J318" s="85"/>
      <c r="K318" s="152">
        <f>'Income Statement'!G31</f>
        <v>13572000</v>
      </c>
      <c r="L318" s="152"/>
      <c r="M318" s="85">
        <v>9986</v>
      </c>
      <c r="N318" s="102"/>
      <c r="O318" s="65"/>
      <c r="P318" s="65"/>
      <c r="Q318" s="65"/>
    </row>
    <row r="319" spans="1:17" s="14" customFormat="1" ht="18" customHeight="1">
      <c r="A319" s="52"/>
      <c r="B319" s="52"/>
      <c r="G319" s="85"/>
      <c r="H319" s="85"/>
      <c r="I319" s="85"/>
      <c r="J319" s="85"/>
      <c r="K319" s="85"/>
      <c r="L319" s="85"/>
      <c r="M319" s="85"/>
      <c r="N319" s="19"/>
      <c r="O319" s="65"/>
      <c r="P319" s="65"/>
      <c r="Q319" s="65"/>
    </row>
    <row r="320" spans="1:17" s="14" customFormat="1" ht="18" customHeight="1">
      <c r="A320" s="52"/>
      <c r="B320" s="14" t="s">
        <v>178</v>
      </c>
      <c r="G320" s="85"/>
      <c r="H320" s="85"/>
      <c r="I320" s="85"/>
      <c r="J320" s="85"/>
      <c r="K320" s="85"/>
      <c r="L320" s="85"/>
      <c r="M320" s="85"/>
      <c r="N320" s="19"/>
      <c r="O320" s="65"/>
      <c r="P320" s="65"/>
      <c r="Q320" s="65"/>
    </row>
    <row r="321" spans="1:14" s="14" customFormat="1" ht="18" customHeight="1">
      <c r="A321" s="52"/>
      <c r="B321" s="14" t="s">
        <v>179</v>
      </c>
      <c r="G321" s="154">
        <v>709535000</v>
      </c>
      <c r="H321" s="154"/>
      <c r="I321" s="171">
        <v>646338</v>
      </c>
      <c r="J321" s="171"/>
      <c r="K321" s="154">
        <f>G321</f>
        <v>709535000</v>
      </c>
      <c r="L321" s="154"/>
      <c r="M321" s="171">
        <v>646338</v>
      </c>
      <c r="N321" s="183"/>
    </row>
    <row r="322" spans="1:17" s="14" customFormat="1" ht="18" customHeight="1">
      <c r="A322" s="52"/>
      <c r="G322" s="297"/>
      <c r="H322" s="298"/>
      <c r="I322" s="297"/>
      <c r="J322" s="298"/>
      <c r="K322" s="297"/>
      <c r="L322" s="298"/>
      <c r="M322" s="297"/>
      <c r="N322" s="108"/>
      <c r="O322" s="108"/>
      <c r="P322" s="108"/>
      <c r="Q322" s="108"/>
    </row>
    <row r="323" spans="1:29" s="14" customFormat="1" ht="18" customHeight="1" thickBot="1">
      <c r="A323" s="52"/>
      <c r="B323" s="52" t="s">
        <v>33</v>
      </c>
      <c r="G323" s="299">
        <f>G318/G321*100</f>
        <v>1.9128020464106772</v>
      </c>
      <c r="H323" s="299"/>
      <c r="I323" s="299">
        <f>I318/I321*100</f>
        <v>1.5450120525174134</v>
      </c>
      <c r="J323" s="299"/>
      <c r="K323" s="299">
        <f>K318/K321*100</f>
        <v>1.9128020464106772</v>
      </c>
      <c r="L323" s="299"/>
      <c r="M323" s="299">
        <f>M318/M321*100</f>
        <v>1.5450120525174134</v>
      </c>
      <c r="N323" s="268"/>
      <c r="P323" s="270"/>
      <c r="Q323" s="270"/>
      <c r="R323" s="270"/>
      <c r="S323" s="270"/>
      <c r="T323" s="128"/>
      <c r="U323" s="128"/>
      <c r="V323" s="128"/>
      <c r="W323" s="128"/>
      <c r="X323" s="128"/>
      <c r="Y323" s="128"/>
      <c r="Z323" s="128"/>
      <c r="AA323" s="128"/>
      <c r="AB323" s="127"/>
      <c r="AC323" s="127"/>
    </row>
    <row r="324" spans="1:29" s="14" customFormat="1" ht="18" customHeight="1" thickTop="1">
      <c r="A324" s="52"/>
      <c r="B324" s="58"/>
      <c r="P324" s="128"/>
      <c r="Q324" s="128"/>
      <c r="R324" s="128"/>
      <c r="S324" s="128"/>
      <c r="T324" s="128"/>
      <c r="U324" s="128"/>
      <c r="V324" s="128"/>
      <c r="W324" s="128"/>
      <c r="X324" s="128"/>
      <c r="Y324" s="128"/>
      <c r="Z324" s="128"/>
      <c r="AA324" s="128"/>
      <c r="AB324" s="127"/>
      <c r="AC324" s="127"/>
    </row>
    <row r="325" spans="1:29" s="14" customFormat="1" ht="18" customHeight="1">
      <c r="A325" s="52"/>
      <c r="B325" s="73"/>
      <c r="C325" s="73"/>
      <c r="D325" s="73"/>
      <c r="E325" s="73"/>
      <c r="F325" s="73"/>
      <c r="G325" s="73"/>
      <c r="H325" s="73"/>
      <c r="I325" s="73"/>
      <c r="J325" s="73"/>
      <c r="K325" s="73"/>
      <c r="L325" s="73"/>
      <c r="M325" s="73"/>
      <c r="N325" s="64"/>
      <c r="O325" s="64"/>
      <c r="P325" s="128"/>
      <c r="Q325" s="128"/>
      <c r="R325" s="128"/>
      <c r="S325" s="128"/>
      <c r="T325" s="128"/>
      <c r="U325" s="128"/>
      <c r="V325" s="128"/>
      <c r="W325" s="128"/>
      <c r="X325" s="128"/>
      <c r="Y325" s="128"/>
      <c r="Z325" s="128"/>
      <c r="AA325" s="128"/>
      <c r="AB325" s="127"/>
      <c r="AC325" s="127"/>
    </row>
    <row r="326" spans="1:29" s="14" customFormat="1" ht="18" customHeight="1">
      <c r="A326" s="52"/>
      <c r="B326" s="73"/>
      <c r="C326" s="73"/>
      <c r="D326" s="73"/>
      <c r="E326" s="73"/>
      <c r="F326" s="73"/>
      <c r="G326" s="73"/>
      <c r="H326" s="73"/>
      <c r="I326" s="73"/>
      <c r="J326" s="73"/>
      <c r="K326" s="73"/>
      <c r="L326" s="73"/>
      <c r="M326" s="73"/>
      <c r="N326" s="64"/>
      <c r="O326" s="64"/>
      <c r="P326" s="128"/>
      <c r="Q326" s="128"/>
      <c r="R326" s="128"/>
      <c r="S326" s="128"/>
      <c r="T326" s="128"/>
      <c r="U326" s="128"/>
      <c r="V326" s="128"/>
      <c r="W326" s="128"/>
      <c r="X326" s="128"/>
      <c r="Y326" s="128"/>
      <c r="Z326" s="128"/>
      <c r="AA326" s="128"/>
      <c r="AB326" s="127"/>
      <c r="AC326" s="127"/>
    </row>
    <row r="327" spans="1:29" s="14" customFormat="1" ht="18" customHeight="1">
      <c r="A327" s="52"/>
      <c r="B327" s="73"/>
      <c r="C327" s="73"/>
      <c r="D327" s="73"/>
      <c r="E327" s="73"/>
      <c r="F327" s="73"/>
      <c r="G327" s="73"/>
      <c r="H327" s="73"/>
      <c r="I327" s="73"/>
      <c r="J327" s="73"/>
      <c r="K327" s="73"/>
      <c r="L327" s="73"/>
      <c r="M327" s="73"/>
      <c r="N327" s="64"/>
      <c r="O327" s="64"/>
      <c r="P327" s="128"/>
      <c r="Q327" s="128"/>
      <c r="R327" s="128"/>
      <c r="S327" s="128"/>
      <c r="T327" s="128"/>
      <c r="U327" s="128"/>
      <c r="V327" s="128"/>
      <c r="W327" s="128"/>
      <c r="X327" s="128"/>
      <c r="Y327" s="128"/>
      <c r="Z327" s="128"/>
      <c r="AA327" s="128"/>
      <c r="AB327" s="127"/>
      <c r="AC327" s="127"/>
    </row>
    <row r="328" spans="1:29" s="14" customFormat="1" ht="18" customHeight="1">
      <c r="A328" s="52"/>
      <c r="B328" s="73"/>
      <c r="C328" s="73"/>
      <c r="D328" s="73"/>
      <c r="E328" s="73"/>
      <c r="F328" s="73"/>
      <c r="G328" s="73"/>
      <c r="H328" s="73"/>
      <c r="I328" s="73"/>
      <c r="J328" s="73"/>
      <c r="K328" s="73"/>
      <c r="L328" s="73"/>
      <c r="M328" s="73"/>
      <c r="N328" s="64"/>
      <c r="O328" s="64"/>
      <c r="P328" s="128"/>
      <c r="Q328" s="128"/>
      <c r="R328" s="128"/>
      <c r="S328" s="128"/>
      <c r="T328" s="128"/>
      <c r="U328" s="128"/>
      <c r="V328" s="128"/>
      <c r="W328" s="128"/>
      <c r="X328" s="128"/>
      <c r="Y328" s="128"/>
      <c r="Z328" s="128"/>
      <c r="AA328" s="128"/>
      <c r="AB328" s="127"/>
      <c r="AC328" s="127"/>
    </row>
    <row r="329" spans="1:29" s="51" customFormat="1" ht="18" customHeight="1">
      <c r="A329" s="72"/>
      <c r="B329" s="269"/>
      <c r="C329" s="269"/>
      <c r="D329" s="269"/>
      <c r="E329" s="269"/>
      <c r="F329" s="269"/>
      <c r="G329" s="269"/>
      <c r="H329" s="269"/>
      <c r="I329" s="269"/>
      <c r="J329" s="269"/>
      <c r="K329" s="269"/>
      <c r="L329" s="269"/>
      <c r="M329" s="269"/>
      <c r="N329" s="127"/>
      <c r="O329" s="127"/>
      <c r="P329" s="128"/>
      <c r="Q329" s="128"/>
      <c r="R329" s="128"/>
      <c r="S329" s="128"/>
      <c r="T329" s="128"/>
      <c r="U329" s="128"/>
      <c r="V329" s="128"/>
      <c r="W329" s="128"/>
      <c r="X329" s="128"/>
      <c r="Y329" s="128"/>
      <c r="Z329" s="128"/>
      <c r="AA329" s="128"/>
      <c r="AB329" s="127"/>
      <c r="AC329" s="127"/>
    </row>
    <row r="330" spans="1:18" s="51" customFormat="1" ht="18" customHeight="1">
      <c r="A330" s="72"/>
      <c r="B330" s="269"/>
      <c r="C330" s="269"/>
      <c r="D330" s="269"/>
      <c r="E330" s="269"/>
      <c r="F330" s="269"/>
      <c r="G330" s="269"/>
      <c r="H330" s="269"/>
      <c r="I330" s="269"/>
      <c r="J330" s="269"/>
      <c r="K330" s="269"/>
      <c r="L330" s="269"/>
      <c r="M330" s="269"/>
      <c r="N330" s="127"/>
      <c r="O330" s="127"/>
      <c r="P330" s="127"/>
      <c r="Q330" s="127"/>
      <c r="R330" s="60"/>
    </row>
    <row r="331" spans="1:18" s="51" customFormat="1" ht="18" customHeight="1">
      <c r="A331" s="72"/>
      <c r="B331" s="269"/>
      <c r="C331" s="269"/>
      <c r="D331" s="269"/>
      <c r="E331" s="269"/>
      <c r="F331" s="269"/>
      <c r="G331" s="269"/>
      <c r="H331" s="269"/>
      <c r="I331" s="269"/>
      <c r="J331" s="269"/>
      <c r="K331" s="269"/>
      <c r="L331" s="269"/>
      <c r="M331" s="269"/>
      <c r="N331" s="127"/>
      <c r="O331" s="127"/>
      <c r="P331" s="127"/>
      <c r="Q331" s="127"/>
      <c r="R331" s="60"/>
    </row>
    <row r="332" spans="1:18" s="51" customFormat="1" ht="18" customHeight="1">
      <c r="A332" s="72"/>
      <c r="B332" s="128"/>
      <c r="C332" s="128"/>
      <c r="D332" s="128"/>
      <c r="E332" s="128"/>
      <c r="F332" s="128"/>
      <c r="G332" s="128"/>
      <c r="H332" s="128"/>
      <c r="I332" s="128"/>
      <c r="J332" s="128"/>
      <c r="K332" s="128"/>
      <c r="L332" s="128"/>
      <c r="M332" s="128"/>
      <c r="N332" s="127"/>
      <c r="O332" s="127"/>
      <c r="P332" s="127"/>
      <c r="Q332" s="127"/>
      <c r="R332" s="60"/>
    </row>
    <row r="333" spans="1:18" s="51" customFormat="1" ht="18" customHeight="1">
      <c r="A333" s="72"/>
      <c r="B333" s="128"/>
      <c r="C333" s="128"/>
      <c r="D333" s="128"/>
      <c r="E333" s="128"/>
      <c r="F333" s="128"/>
      <c r="G333" s="128"/>
      <c r="H333" s="128"/>
      <c r="I333" s="128"/>
      <c r="J333" s="128"/>
      <c r="K333" s="128"/>
      <c r="L333" s="128"/>
      <c r="M333" s="128"/>
      <c r="N333" s="127"/>
      <c r="O333" s="127"/>
      <c r="P333" s="127"/>
      <c r="Q333" s="127"/>
      <c r="R333" s="60"/>
    </row>
    <row r="334" spans="1:18" s="51" customFormat="1" ht="18" customHeight="1">
      <c r="A334" s="72"/>
      <c r="B334" s="128"/>
      <c r="C334" s="128"/>
      <c r="D334" s="128"/>
      <c r="E334" s="128"/>
      <c r="F334" s="128"/>
      <c r="G334" s="128"/>
      <c r="H334" s="128"/>
      <c r="I334" s="128"/>
      <c r="J334" s="128"/>
      <c r="K334" s="128"/>
      <c r="L334" s="128"/>
      <c r="M334" s="128"/>
      <c r="N334" s="127"/>
      <c r="O334" s="127"/>
      <c r="P334" s="127"/>
      <c r="Q334" s="127"/>
      <c r="R334" s="60"/>
    </row>
    <row r="335" spans="1:18" s="51" customFormat="1" ht="18" customHeight="1">
      <c r="A335" s="72"/>
      <c r="P335" s="127"/>
      <c r="Q335" s="127"/>
      <c r="R335" s="60"/>
    </row>
    <row r="336" spans="1:18" s="58" customFormat="1" ht="18" customHeight="1">
      <c r="A336" s="63" t="s">
        <v>96</v>
      </c>
      <c r="D336" s="62"/>
      <c r="E336" s="62"/>
      <c r="F336" s="62"/>
      <c r="G336" s="62"/>
      <c r="H336" s="62"/>
      <c r="I336" s="62"/>
      <c r="J336" s="62"/>
      <c r="K336" s="62"/>
      <c r="L336" s="62"/>
      <c r="M336" s="62"/>
      <c r="N336" s="62"/>
      <c r="O336" s="62"/>
      <c r="P336" s="62"/>
      <c r="Q336" s="62"/>
      <c r="R336" s="62"/>
    </row>
    <row r="337" s="58" customFormat="1" ht="18" customHeight="1">
      <c r="A337" s="63" t="s">
        <v>97</v>
      </c>
    </row>
    <row r="338" s="58" customFormat="1" ht="18" customHeight="1">
      <c r="A338" s="63" t="s">
        <v>98</v>
      </c>
    </row>
    <row r="339" s="58" customFormat="1" ht="18" customHeight="1">
      <c r="A339" s="63" t="s">
        <v>244</v>
      </c>
    </row>
    <row r="340" s="58" customFormat="1" ht="18" customHeight="1">
      <c r="A340" s="129"/>
    </row>
    <row r="341" spans="1:18" s="14" customFormat="1" ht="18" customHeight="1">
      <c r="A341" s="52"/>
      <c r="B341" s="52"/>
      <c r="C341" s="52"/>
      <c r="D341" s="52"/>
      <c r="E341" s="52"/>
      <c r="F341" s="52"/>
      <c r="G341" s="65"/>
      <c r="H341" s="65"/>
      <c r="I341" s="19"/>
      <c r="J341" s="19"/>
      <c r="K341" s="65"/>
      <c r="L341" s="65"/>
      <c r="M341" s="65"/>
      <c r="N341" s="65"/>
      <c r="O341" s="65"/>
      <c r="P341" s="65"/>
      <c r="Q341" s="65"/>
      <c r="R341" s="19"/>
    </row>
    <row r="342" s="14" customFormat="1" ht="18" customHeight="1">
      <c r="A342" s="52"/>
    </row>
    <row r="343" s="14" customFormat="1" ht="18" customHeight="1">
      <c r="A343" s="52"/>
    </row>
    <row r="344" s="14" customFormat="1" ht="18" customHeight="1">
      <c r="A344" s="52"/>
    </row>
    <row r="345" s="14" customFormat="1" ht="18" customHeight="1">
      <c r="A345" s="52"/>
    </row>
    <row r="346" s="14" customFormat="1" ht="18" customHeight="1">
      <c r="A346" s="52"/>
    </row>
    <row r="347" s="14" customFormat="1" ht="18" customHeight="1">
      <c r="A347" s="52"/>
    </row>
    <row r="348" s="14" customFormat="1" ht="15" customHeight="1">
      <c r="A348" s="52"/>
    </row>
    <row r="349" s="14" customFormat="1" ht="15" customHeight="1">
      <c r="A349" s="52"/>
    </row>
    <row r="350" s="14" customFormat="1" ht="15" customHeight="1">
      <c r="A350" s="52"/>
    </row>
    <row r="351" s="14" customFormat="1" ht="15" customHeight="1">
      <c r="A351" s="52"/>
    </row>
    <row r="352" s="14" customFormat="1" ht="15" customHeight="1">
      <c r="A352" s="52"/>
    </row>
    <row r="353" s="14" customFormat="1" ht="15" customHeight="1">
      <c r="A353" s="52"/>
    </row>
    <row r="354" s="14" customFormat="1" ht="15" customHeight="1">
      <c r="A354" s="52"/>
    </row>
    <row r="355" s="14" customFormat="1" ht="15" customHeight="1">
      <c r="A355" s="52"/>
    </row>
    <row r="356" s="14" customFormat="1" ht="15" customHeight="1">
      <c r="A356" s="52"/>
    </row>
    <row r="357" s="14" customFormat="1" ht="15" customHeight="1">
      <c r="A357" s="52"/>
    </row>
    <row r="358" s="14" customFormat="1" ht="15" customHeight="1">
      <c r="A358" s="52"/>
    </row>
    <row r="359" s="14" customFormat="1" ht="15" customHeight="1">
      <c r="A359" s="52"/>
    </row>
    <row r="360" s="14" customFormat="1" ht="15" customHeight="1">
      <c r="A360" s="52"/>
    </row>
    <row r="361" s="14" customFormat="1" ht="15" customHeight="1">
      <c r="A361" s="52"/>
    </row>
    <row r="362" s="14" customFormat="1" ht="15" customHeight="1">
      <c r="A362" s="52"/>
    </row>
    <row r="363" s="14" customFormat="1" ht="15" customHeight="1">
      <c r="A363" s="52"/>
    </row>
    <row r="364" s="14" customFormat="1" ht="15" customHeight="1">
      <c r="A364" s="52"/>
    </row>
    <row r="365" s="14" customFormat="1" ht="18.75">
      <c r="A365" s="52"/>
    </row>
    <row r="366" s="14" customFormat="1" ht="18.75">
      <c r="A366" s="52"/>
    </row>
    <row r="367" s="14" customFormat="1" ht="18.75">
      <c r="A367" s="52"/>
    </row>
    <row r="368" s="14" customFormat="1" ht="18.75">
      <c r="A368" s="52"/>
    </row>
    <row r="369" s="14" customFormat="1" ht="18.75">
      <c r="A369" s="52"/>
    </row>
    <row r="370" s="14" customFormat="1" ht="18.75">
      <c r="A370" s="52"/>
    </row>
    <row r="371" s="14" customFormat="1" ht="18.75">
      <c r="A371" s="52"/>
    </row>
    <row r="372" s="14" customFormat="1" ht="18.75">
      <c r="A372" s="52"/>
    </row>
    <row r="373" s="14" customFormat="1" ht="18.75">
      <c r="A373" s="52"/>
    </row>
    <row r="374" s="14" customFormat="1" ht="18.75">
      <c r="A374" s="52"/>
    </row>
    <row r="375" s="14" customFormat="1" ht="18.75">
      <c r="A375" s="52"/>
    </row>
    <row r="376" s="14" customFormat="1" ht="18.75">
      <c r="A376" s="52"/>
    </row>
    <row r="377" s="14" customFormat="1" ht="18.75">
      <c r="A377" s="52"/>
    </row>
    <row r="378" s="14" customFormat="1" ht="18.75">
      <c r="A378" s="52"/>
    </row>
    <row r="379" s="14" customFormat="1" ht="18.75">
      <c r="A379" s="52"/>
    </row>
    <row r="380" s="14" customFormat="1" ht="18.75">
      <c r="A380" s="52"/>
    </row>
    <row r="381" s="14" customFormat="1" ht="18.75">
      <c r="A381" s="52"/>
    </row>
    <row r="382" s="14" customFormat="1" ht="18.75">
      <c r="A382" s="52"/>
    </row>
    <row r="383" s="14" customFormat="1" ht="18.75">
      <c r="A383" s="52"/>
    </row>
    <row r="384" spans="1:18" ht="15">
      <c r="A384" s="47"/>
      <c r="B384" s="48"/>
      <c r="C384" s="48"/>
      <c r="D384" s="48"/>
      <c r="E384" s="48"/>
      <c r="F384" s="48"/>
      <c r="G384" s="48"/>
      <c r="H384" s="48"/>
      <c r="I384" s="48"/>
      <c r="J384" s="48"/>
      <c r="K384" s="48"/>
      <c r="L384" s="48"/>
      <c r="M384" s="48"/>
      <c r="N384" s="48"/>
      <c r="O384" s="48"/>
      <c r="P384" s="48"/>
      <c r="Q384" s="48"/>
      <c r="R384" s="48"/>
    </row>
    <row r="385" spans="1:18" ht="15">
      <c r="A385" s="47"/>
      <c r="B385" s="48"/>
      <c r="C385" s="48"/>
      <c r="D385" s="48"/>
      <c r="E385" s="48"/>
      <c r="F385" s="48"/>
      <c r="G385" s="48"/>
      <c r="H385" s="48"/>
      <c r="I385" s="48"/>
      <c r="J385" s="48"/>
      <c r="K385" s="48"/>
      <c r="L385" s="48"/>
      <c r="M385" s="48"/>
      <c r="N385" s="48"/>
      <c r="O385" s="48"/>
      <c r="P385" s="48"/>
      <c r="Q385" s="48"/>
      <c r="R385" s="48"/>
    </row>
    <row r="386" spans="1:18" ht="15">
      <c r="A386" s="47"/>
      <c r="B386" s="48"/>
      <c r="C386" s="48"/>
      <c r="D386" s="48"/>
      <c r="E386" s="48"/>
      <c r="F386" s="48"/>
      <c r="G386" s="48"/>
      <c r="H386" s="48"/>
      <c r="I386" s="48"/>
      <c r="J386" s="48"/>
      <c r="K386" s="48"/>
      <c r="L386" s="48"/>
      <c r="M386" s="48"/>
      <c r="N386" s="48"/>
      <c r="O386" s="48"/>
      <c r="P386" s="48"/>
      <c r="Q386" s="48"/>
      <c r="R386" s="48"/>
    </row>
    <row r="387" spans="1:18" ht="15">
      <c r="A387" s="47"/>
      <c r="B387" s="48"/>
      <c r="C387" s="48"/>
      <c r="D387" s="48"/>
      <c r="E387" s="48"/>
      <c r="F387" s="48"/>
      <c r="G387" s="48"/>
      <c r="H387" s="48"/>
      <c r="I387" s="48"/>
      <c r="J387" s="48"/>
      <c r="K387" s="48"/>
      <c r="L387" s="48"/>
      <c r="M387" s="48"/>
      <c r="N387" s="48"/>
      <c r="O387" s="48"/>
      <c r="P387" s="48"/>
      <c r="Q387" s="48"/>
      <c r="R387" s="48"/>
    </row>
    <row r="388" spans="1:18" ht="15">
      <c r="A388" s="47"/>
      <c r="B388" s="48"/>
      <c r="C388" s="48"/>
      <c r="D388" s="48"/>
      <c r="E388" s="48"/>
      <c r="F388" s="48"/>
      <c r="G388" s="48"/>
      <c r="H388" s="48"/>
      <c r="I388" s="48"/>
      <c r="J388" s="48"/>
      <c r="K388" s="48"/>
      <c r="L388" s="48"/>
      <c r="M388" s="48"/>
      <c r="N388" s="48"/>
      <c r="O388" s="48"/>
      <c r="P388" s="48"/>
      <c r="Q388" s="48"/>
      <c r="R388" s="48"/>
    </row>
    <row r="389" spans="1:18" ht="15">
      <c r="A389" s="47"/>
      <c r="B389" s="48"/>
      <c r="C389" s="48"/>
      <c r="D389" s="48"/>
      <c r="E389" s="48"/>
      <c r="F389" s="48"/>
      <c r="G389" s="48"/>
      <c r="H389" s="48"/>
      <c r="I389" s="48"/>
      <c r="J389" s="48"/>
      <c r="K389" s="48"/>
      <c r="L389" s="48"/>
      <c r="M389" s="48"/>
      <c r="N389" s="48"/>
      <c r="O389" s="48"/>
      <c r="P389" s="48"/>
      <c r="Q389" s="48"/>
      <c r="R389" s="48"/>
    </row>
    <row r="390" spans="1:18" ht="15">
      <c r="A390" s="47"/>
      <c r="B390" s="48"/>
      <c r="C390" s="48"/>
      <c r="D390" s="48"/>
      <c r="E390" s="48"/>
      <c r="F390" s="48"/>
      <c r="G390" s="48"/>
      <c r="H390" s="48"/>
      <c r="I390" s="48"/>
      <c r="J390" s="48"/>
      <c r="K390" s="48"/>
      <c r="L390" s="48"/>
      <c r="M390" s="48"/>
      <c r="N390" s="48"/>
      <c r="O390" s="48"/>
      <c r="P390" s="48"/>
      <c r="Q390" s="48"/>
      <c r="R390" s="48"/>
    </row>
    <row r="391" spans="1:18" ht="15">
      <c r="A391" s="47"/>
      <c r="B391" s="48"/>
      <c r="C391" s="48"/>
      <c r="D391" s="48"/>
      <c r="E391" s="48"/>
      <c r="F391" s="48"/>
      <c r="G391" s="48"/>
      <c r="H391" s="48"/>
      <c r="I391" s="48"/>
      <c r="J391" s="48"/>
      <c r="K391" s="48"/>
      <c r="L391" s="48"/>
      <c r="M391" s="48"/>
      <c r="N391" s="48"/>
      <c r="O391" s="48"/>
      <c r="P391" s="48"/>
      <c r="Q391" s="48"/>
      <c r="R391" s="48"/>
    </row>
    <row r="392" spans="1:18" ht="15">
      <c r="A392" s="47"/>
      <c r="B392" s="48"/>
      <c r="C392" s="48"/>
      <c r="D392" s="48"/>
      <c r="E392" s="48"/>
      <c r="F392" s="48"/>
      <c r="G392" s="48"/>
      <c r="H392" s="48"/>
      <c r="I392" s="48"/>
      <c r="J392" s="48"/>
      <c r="K392" s="48"/>
      <c r="L392" s="48"/>
      <c r="M392" s="48"/>
      <c r="N392" s="48"/>
      <c r="O392" s="48"/>
      <c r="P392" s="48"/>
      <c r="Q392" s="48"/>
      <c r="R392" s="48"/>
    </row>
    <row r="393" spans="1:18" ht="15">
      <c r="A393" s="47"/>
      <c r="B393" s="48"/>
      <c r="C393" s="48"/>
      <c r="D393" s="48"/>
      <c r="E393" s="48"/>
      <c r="F393" s="48"/>
      <c r="G393" s="48"/>
      <c r="H393" s="48"/>
      <c r="I393" s="48"/>
      <c r="J393" s="48"/>
      <c r="K393" s="48"/>
      <c r="L393" s="48"/>
      <c r="M393" s="48"/>
      <c r="N393" s="48"/>
      <c r="O393" s="48"/>
      <c r="P393" s="48"/>
      <c r="Q393" s="48"/>
      <c r="R393" s="48"/>
    </row>
    <row r="394" spans="1:18" ht="15">
      <c r="A394" s="47"/>
      <c r="B394" s="48"/>
      <c r="C394" s="48"/>
      <c r="D394" s="48"/>
      <c r="E394" s="48"/>
      <c r="F394" s="48"/>
      <c r="G394" s="48"/>
      <c r="H394" s="48"/>
      <c r="I394" s="48"/>
      <c r="J394" s="48"/>
      <c r="K394" s="48"/>
      <c r="L394" s="48"/>
      <c r="M394" s="48"/>
      <c r="N394" s="48"/>
      <c r="O394" s="48"/>
      <c r="P394" s="48"/>
      <c r="Q394" s="48"/>
      <c r="R394" s="48"/>
    </row>
    <row r="395" spans="1:18" ht="15">
      <c r="A395" s="47"/>
      <c r="B395" s="48"/>
      <c r="C395" s="48"/>
      <c r="D395" s="48"/>
      <c r="E395" s="48"/>
      <c r="F395" s="48"/>
      <c r="G395" s="48"/>
      <c r="H395" s="48"/>
      <c r="I395" s="48"/>
      <c r="J395" s="48"/>
      <c r="K395" s="48"/>
      <c r="L395" s="48"/>
      <c r="M395" s="48"/>
      <c r="N395" s="48"/>
      <c r="O395" s="48"/>
      <c r="P395" s="48"/>
      <c r="Q395" s="48"/>
      <c r="R395" s="48"/>
    </row>
    <row r="396" spans="1:18" ht="15">
      <c r="A396" s="47"/>
      <c r="B396" s="48"/>
      <c r="C396" s="48"/>
      <c r="D396" s="48"/>
      <c r="E396" s="48"/>
      <c r="F396" s="48"/>
      <c r="G396" s="48"/>
      <c r="H396" s="48"/>
      <c r="I396" s="48"/>
      <c r="J396" s="48"/>
      <c r="K396" s="48"/>
      <c r="L396" s="48"/>
      <c r="M396" s="48"/>
      <c r="N396" s="48"/>
      <c r="O396" s="48"/>
      <c r="P396" s="48"/>
      <c r="Q396" s="48"/>
      <c r="R396" s="48"/>
    </row>
    <row r="397" spans="1:18" ht="15">
      <c r="A397" s="47"/>
      <c r="B397" s="48"/>
      <c r="C397" s="48"/>
      <c r="D397" s="48"/>
      <c r="E397" s="48"/>
      <c r="F397" s="48"/>
      <c r="G397" s="48"/>
      <c r="H397" s="48"/>
      <c r="I397" s="48"/>
      <c r="J397" s="48"/>
      <c r="K397" s="48"/>
      <c r="L397" s="48"/>
      <c r="M397" s="48"/>
      <c r="N397" s="48"/>
      <c r="O397" s="48"/>
      <c r="P397" s="48"/>
      <c r="Q397" s="48"/>
      <c r="R397" s="48"/>
    </row>
    <row r="398" spans="1:18" ht="15">
      <c r="A398" s="47"/>
      <c r="B398" s="48"/>
      <c r="C398" s="48"/>
      <c r="D398" s="48"/>
      <c r="E398" s="48"/>
      <c r="F398" s="48"/>
      <c r="G398" s="48"/>
      <c r="H398" s="48"/>
      <c r="I398" s="48"/>
      <c r="J398" s="48"/>
      <c r="K398" s="48"/>
      <c r="L398" s="48"/>
      <c r="M398" s="48"/>
      <c r="N398" s="48"/>
      <c r="O398" s="48"/>
      <c r="P398" s="48"/>
      <c r="Q398" s="48"/>
      <c r="R398" s="48"/>
    </row>
    <row r="399" spans="1:18" ht="15">
      <c r="A399" s="47"/>
      <c r="B399" s="48"/>
      <c r="C399" s="48"/>
      <c r="D399" s="48"/>
      <c r="E399" s="48"/>
      <c r="F399" s="48"/>
      <c r="G399" s="48"/>
      <c r="H399" s="48"/>
      <c r="I399" s="48"/>
      <c r="J399" s="48"/>
      <c r="K399" s="48"/>
      <c r="L399" s="48"/>
      <c r="M399" s="48"/>
      <c r="N399" s="48"/>
      <c r="O399" s="48"/>
      <c r="P399" s="48"/>
      <c r="Q399" s="48"/>
      <c r="R399" s="48"/>
    </row>
    <row r="400" spans="1:18" ht="15">
      <c r="A400" s="47"/>
      <c r="B400" s="48"/>
      <c r="C400" s="48"/>
      <c r="D400" s="48"/>
      <c r="E400" s="48"/>
      <c r="F400" s="48"/>
      <c r="G400" s="48"/>
      <c r="H400" s="48"/>
      <c r="I400" s="48"/>
      <c r="J400" s="48"/>
      <c r="K400" s="48"/>
      <c r="L400" s="48"/>
      <c r="M400" s="48"/>
      <c r="N400" s="48"/>
      <c r="O400" s="48"/>
      <c r="P400" s="48"/>
      <c r="Q400" s="48"/>
      <c r="R400" s="48"/>
    </row>
    <row r="401" spans="1:18" ht="15">
      <c r="A401" s="47"/>
      <c r="B401" s="48"/>
      <c r="C401" s="48"/>
      <c r="D401" s="48"/>
      <c r="E401" s="48"/>
      <c r="F401" s="48"/>
      <c r="G401" s="48"/>
      <c r="H401" s="48"/>
      <c r="I401" s="48"/>
      <c r="J401" s="48"/>
      <c r="K401" s="48"/>
      <c r="L401" s="48"/>
      <c r="M401" s="48"/>
      <c r="N401" s="48"/>
      <c r="O401" s="48"/>
      <c r="P401" s="48"/>
      <c r="Q401" s="48"/>
      <c r="R401" s="48"/>
    </row>
    <row r="402" spans="1:18" ht="15">
      <c r="A402" s="47"/>
      <c r="B402" s="48"/>
      <c r="C402" s="48"/>
      <c r="D402" s="48"/>
      <c r="E402" s="48"/>
      <c r="F402" s="48"/>
      <c r="G402" s="48"/>
      <c r="H402" s="48"/>
      <c r="I402" s="48"/>
      <c r="J402" s="48"/>
      <c r="K402" s="48"/>
      <c r="L402" s="48"/>
      <c r="M402" s="48"/>
      <c r="N402" s="48"/>
      <c r="O402" s="48"/>
      <c r="P402" s="48"/>
      <c r="Q402" s="48"/>
      <c r="R402" s="48"/>
    </row>
    <row r="403" spans="1:18" ht="15">
      <c r="A403" s="47"/>
      <c r="B403" s="48"/>
      <c r="C403" s="48"/>
      <c r="D403" s="48"/>
      <c r="E403" s="48"/>
      <c r="F403" s="48"/>
      <c r="G403" s="48"/>
      <c r="H403" s="48"/>
      <c r="I403" s="48"/>
      <c r="J403" s="48"/>
      <c r="K403" s="48"/>
      <c r="L403" s="48"/>
      <c r="M403" s="48"/>
      <c r="N403" s="48"/>
      <c r="O403" s="48"/>
      <c r="P403" s="48"/>
      <c r="Q403" s="48"/>
      <c r="R403" s="48"/>
    </row>
    <row r="404" spans="1:18" ht="15">
      <c r="A404" s="47"/>
      <c r="B404" s="48"/>
      <c r="C404" s="48"/>
      <c r="D404" s="48"/>
      <c r="E404" s="48"/>
      <c r="F404" s="48"/>
      <c r="G404" s="48"/>
      <c r="H404" s="48"/>
      <c r="I404" s="48"/>
      <c r="J404" s="48"/>
      <c r="K404" s="48"/>
      <c r="L404" s="48"/>
      <c r="M404" s="48"/>
      <c r="N404" s="48"/>
      <c r="O404" s="48"/>
      <c r="P404" s="48"/>
      <c r="Q404" s="48"/>
      <c r="R404" s="48"/>
    </row>
    <row r="405" spans="1:18" ht="15">
      <c r="A405" s="47"/>
      <c r="B405" s="48"/>
      <c r="C405" s="48"/>
      <c r="D405" s="48"/>
      <c r="E405" s="48"/>
      <c r="F405" s="48"/>
      <c r="G405" s="48"/>
      <c r="H405" s="48"/>
      <c r="I405" s="48"/>
      <c r="J405" s="48"/>
      <c r="K405" s="48"/>
      <c r="L405" s="48"/>
      <c r="M405" s="48"/>
      <c r="N405" s="48"/>
      <c r="O405" s="48"/>
      <c r="P405" s="48"/>
      <c r="Q405" s="48"/>
      <c r="R405" s="48"/>
    </row>
    <row r="406" spans="1:18" ht="12.75">
      <c r="A406" s="49"/>
      <c r="B406" s="53"/>
      <c r="C406" s="53"/>
      <c r="D406" s="53"/>
      <c r="E406" s="53"/>
      <c r="F406" s="53"/>
      <c r="G406" s="53"/>
      <c r="H406" s="53"/>
      <c r="I406" s="53"/>
      <c r="J406" s="53"/>
      <c r="K406" s="53"/>
      <c r="L406" s="53"/>
      <c r="M406" s="53"/>
      <c r="N406" s="53"/>
      <c r="O406" s="53"/>
      <c r="P406" s="53"/>
      <c r="Q406" s="53"/>
      <c r="R406" s="53"/>
    </row>
    <row r="407" spans="1:18" ht="12.75">
      <c r="A407" s="49"/>
      <c r="B407" s="53"/>
      <c r="C407" s="53"/>
      <c r="D407" s="53"/>
      <c r="E407" s="53"/>
      <c r="F407" s="53"/>
      <c r="G407" s="53"/>
      <c r="H407" s="53"/>
      <c r="I407" s="53"/>
      <c r="J407" s="53"/>
      <c r="K407" s="53"/>
      <c r="L407" s="53"/>
      <c r="M407" s="53"/>
      <c r="N407" s="53"/>
      <c r="O407" s="53"/>
      <c r="P407" s="53"/>
      <c r="Q407" s="53"/>
      <c r="R407" s="53"/>
    </row>
    <row r="408" spans="1:18" ht="12.75">
      <c r="A408" s="49"/>
      <c r="B408" s="53"/>
      <c r="C408" s="53"/>
      <c r="D408" s="53"/>
      <c r="E408" s="53"/>
      <c r="F408" s="53"/>
      <c r="G408" s="53"/>
      <c r="H408" s="53"/>
      <c r="I408" s="53"/>
      <c r="J408" s="53"/>
      <c r="K408" s="53"/>
      <c r="L408" s="53"/>
      <c r="M408" s="53"/>
      <c r="N408" s="53"/>
      <c r="O408" s="53"/>
      <c r="P408" s="53"/>
      <c r="Q408" s="53"/>
      <c r="R408" s="53"/>
    </row>
  </sheetData>
  <sheetProtection/>
  <mergeCells count="63">
    <mergeCell ref="B207:C207"/>
    <mergeCell ref="B7:E7"/>
    <mergeCell ref="G177:I177"/>
    <mergeCell ref="G178:I178"/>
    <mergeCell ref="G204:I204"/>
    <mergeCell ref="G203:I203"/>
    <mergeCell ref="B16:K16"/>
    <mergeCell ref="K82:M82"/>
    <mergeCell ref="K68:M68"/>
    <mergeCell ref="K177:M177"/>
    <mergeCell ref="K203:M203"/>
    <mergeCell ref="K204:M204"/>
    <mergeCell ref="K266:L266"/>
    <mergeCell ref="I278:J278"/>
    <mergeCell ref="K265:L265"/>
    <mergeCell ref="I267:J267"/>
    <mergeCell ref="K267:L267"/>
    <mergeCell ref="I266:J266"/>
    <mergeCell ref="B208:C208"/>
    <mergeCell ref="B229:G229"/>
    <mergeCell ref="I261:J261"/>
    <mergeCell ref="I264:J264"/>
    <mergeCell ref="I262:J262"/>
    <mergeCell ref="I263:J263"/>
    <mergeCell ref="I284:J284"/>
    <mergeCell ref="I282:J282"/>
    <mergeCell ref="I265:J265"/>
    <mergeCell ref="S284:T284"/>
    <mergeCell ref="M282:N282"/>
    <mergeCell ref="K282:L282"/>
    <mergeCell ref="K278:L278"/>
    <mergeCell ref="Q279:R279"/>
    <mergeCell ref="Q284:R284"/>
    <mergeCell ref="K284:L284"/>
    <mergeCell ref="K281:L281"/>
    <mergeCell ref="K279:L279"/>
    <mergeCell ref="P154:AA154"/>
    <mergeCell ref="P155:AA155"/>
    <mergeCell ref="P157:AA157"/>
    <mergeCell ref="K264:L264"/>
    <mergeCell ref="K262:L262"/>
    <mergeCell ref="K178:M178"/>
    <mergeCell ref="K263:L263"/>
    <mergeCell ref="K261:L261"/>
    <mergeCell ref="Q261:R261"/>
    <mergeCell ref="S261:T261"/>
    <mergeCell ref="S266:T266"/>
    <mergeCell ref="S282:T282"/>
    <mergeCell ref="Q267:R267"/>
    <mergeCell ref="S267:T267"/>
    <mergeCell ref="S279:T279"/>
    <mergeCell ref="Q280:R280"/>
    <mergeCell ref="S280:T280"/>
    <mergeCell ref="G310:I310"/>
    <mergeCell ref="G311:I311"/>
    <mergeCell ref="Q282:R282"/>
    <mergeCell ref="Q265:R265"/>
    <mergeCell ref="Q266:R266"/>
    <mergeCell ref="K310:M310"/>
    <mergeCell ref="K311:M311"/>
    <mergeCell ref="K280:L280"/>
    <mergeCell ref="I280:J280"/>
    <mergeCell ref="I279:J279"/>
  </mergeCells>
  <printOptions/>
  <pageMargins left="0.2" right="0.16" top="0.511811023622047" bottom="0.511811023622047" header="0.511811023622047" footer="0.511811023622047"/>
  <pageSetup horizontalDpi="600" verticalDpi="600" orientation="portrait" paperSize="9" scale="98" r:id="rId2"/>
  <rowBreaks count="9" manualBreakCount="9">
    <brk id="42" max="12" man="1"/>
    <brk id="75" max="12" man="1"/>
    <brk id="107" max="12" man="1"/>
    <brk id="136" max="12" man="1"/>
    <brk id="170" max="12" man="1"/>
    <brk id="198" max="12" man="1"/>
    <brk id="235" max="12" man="1"/>
    <brk id="271" max="12" man="1"/>
    <brk id="30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2008-08-19T02:44:47Z</cp:lastPrinted>
  <dcterms:created xsi:type="dcterms:W3CDTF">1999-11-03T09:53:03Z</dcterms:created>
  <dcterms:modified xsi:type="dcterms:W3CDTF">2008-08-19T03:27:34Z</dcterms:modified>
  <cp:category/>
  <cp:version/>
  <cp:contentType/>
  <cp:contentStatus/>
</cp:coreProperties>
</file>